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structions" state="visible" r:id="rId4"/>
    <sheet sheetId="2" name="Products" state="visible" r:id="rId5"/>
    <sheet sheetId="3" name="Summary" state="visible" r:id="rId6"/>
  </sheets>
  <calcPr calcId="171027"/>
</workbook>
</file>

<file path=xl/sharedStrings.xml><?xml version="1.0" encoding="utf-8"?>
<sst xmlns="http://schemas.openxmlformats.org/spreadsheetml/2006/main" count="80" uniqueCount="78">
  <si>
    <t>Break-even ROAS per product</t>
  </si>
  <si>
    <t>Illustrative data: the five shaded sample rows on the Products sheet are made up to show how the sheet works. They are not benchmarks. Replace them with your own products.</t>
  </si>
  <si>
    <t>Free spreadsheet from Product Metrics. No sign-up needed. October 2026.</t>
  </si>
  <si>
    <t>How to use it</t>
  </si>
  <si>
    <t>1. Open the Products sheet. Replace the sample rows, or clear them and type your own products. The sheet has formulas ready for 200 products.</t>
  </si>
  <si>
    <t>2. Fill the lilac cells: price incl. VAT, VAT rate, the costs you carry per order, your actual ROAS and, if you want it, the profit to keep and the ad spend. Grey cells are formulas: do not type over them.</t>
  </si>
  <si>
    <t>3. Read the verdict column. The Summary sheet counts the verdicts and compares the account average with the account break-even.</t>
  </si>
  <si>
    <t>Definitions</t>
  </si>
  <si>
    <t>Price excl. VAT = price incl. VAT ÷ (1 + VAT rate).</t>
  </si>
  <si>
    <t>Variable order costs = shipping you pay + payment fee % × price excl. VAT + packaging, pick and pack + returns cost per order + other variable costs. Fixed costs such as rent and salaries are left out.</t>
  </si>
  <si>
    <t>Contribution margin = (price excl. VAT − cost of goods − variable order costs) ÷ price excl. VAT.</t>
  </si>
  <si>
    <t>Break-even ROAS = 1 ÷ contribution margin. Shown as "No break-even" when the margin is 0% or below, because no ROAS pays for that product.</t>
  </si>
  <si>
    <t>POAS = ROAS × contribution margin, which is the same as ROAS ÷ break-even ROAS. It is profit before ad spend divided by ad spend, so its break-even is 1.0. Below 1.0 the product loses money after ads; above 1.0 it adds profit before fixed costs.</t>
  </si>
  <si>
    <t>€ left per €100 of revenue after ads = 100 × contribution margin − 100 ÷ ROAS.</t>
  </si>
  <si>
    <t>Verdict: Above break-even when POAS is above 1.10; Close (within 10%) when POAS is from 1.00 to 1.10, so ROAS is at most 10% above break-even; Below break-even when POAS is under 1.00 or the margin is 0% or below.</t>
  </si>
  <si>
    <t>Profit to keep = the share of revenue excl. VAT you want left after ads and before fixed costs. Target ROAS = 1 ÷ (contribution margin − profit to keep). With 0% it equals break-even ROAS. It shows "Not possible" when the profit to keep is as large as the margin.</t>
  </si>
  <si>
    <t>Profit after ads (€) = revenue × contribution margin − ad spend, where revenue = ROAS × ad spend.</t>
  </si>
  <si>
    <t>The VAT rule</t>
  </si>
  <si>
    <t>Feed prices in the EU and UK include VAT, so the sheet first takes VAT off. Break-even ROAS is calculated on revenue excl. VAT, so compare it with a ROAS measured on revenue excl. VAT. If your conversion values include VAT, divide your ROAS by (1 + VAT rate) before you enter it: 4.84 at 21% VAT becomes 4.00. Mixing the two makes every product look better than it is.</t>
  </si>
  <si>
    <t>Rounding</t>
  </si>
  <si>
    <t>The sheet calculates with unrounded numbers and shows two decimals (percentages one), the same way the guide rounds. Verdicts use the unrounded POAS.</t>
  </si>
  <si>
    <t>The sample rows</t>
  </si>
  <si>
    <t>Illustrative data. Products A, B and C are the three products of the guide: €100.00 excl. VAT each, €1,000 of ad spend each, and 20%, 50% and 35% margins. The split of their costs is made up; the totals match the guide. Clear products D and E to see the guide's all-three line: a ROAS of 3.5 against a break-even ROAS of 3, with product A still losing money.</t>
  </si>
  <si>
    <t>More</t>
  </si>
  <si>
    <t>Break-even ROAS calculator: https://productmetrics.io/break-even-roas-calculator</t>
  </si>
  <si>
    <t>Guide: /blog/break-even-roas-per-product on productmetrics.io</t>
  </si>
  <si>
    <t>Product Metrics, October 2026. productmetrics.io</t>
  </si>
  <si>
    <t>Products. Illustrative data in the shaded rows 3 to 7: replace them with your own.</t>
  </si>
  <si>
    <t>Product</t>
  </si>
  <si>
    <t>Price incl. VAT</t>
  </si>
  <si>
    <t>VAT rate</t>
  </si>
  <si>
    <t>Price excl. VAT</t>
  </si>
  <si>
    <t>Cost of goods</t>
  </si>
  <si>
    <t>Shipping you pay</t>
  </si>
  <si>
    <t>Payment fee (% of price excl. VAT)</t>
  </si>
  <si>
    <t>Packaging, pick and pack</t>
  </si>
  <si>
    <t>Returns cost per order</t>
  </si>
  <si>
    <t>Other variable costs</t>
  </si>
  <si>
    <t>Contribution margin (€)</t>
  </si>
  <si>
    <t>Contribution margin (%)</t>
  </si>
  <si>
    <t>Break-even ROAS</t>
  </si>
  <si>
    <t>Actual ROAS (excl. VAT)</t>
  </si>
  <si>
    <t>POAS</t>
  </si>
  <si>
    <t>€ left per €100 of revenue after ads</t>
  </si>
  <si>
    <t>Verdict</t>
  </si>
  <si>
    <t>Profit to keep (% of revenue excl. VAT)</t>
  </si>
  <si>
    <t>Target ROAS for that profit</t>
  </si>
  <si>
    <t>Ad spend (€, optional, for the Summary)</t>
  </si>
  <si>
    <t>Profit after ads (€)</t>
  </si>
  <si>
    <t>Product A (Illustrative data)</t>
  </si>
  <si>
    <t>Product B (Illustrative data)</t>
  </si>
  <si>
    <t>Product C (Illustrative data)</t>
  </si>
  <si>
    <t>Product D (Illustrative data)</t>
  </si>
  <si>
    <t>Product E (Illustrative data)</t>
  </si>
  <si>
    <t>Summary</t>
  </si>
  <si>
    <t>Illustrative data until you replace the sample rows on the Products sheet.</t>
  </si>
  <si>
    <t>Products by verdict</t>
  </si>
  <si>
    <t>Above break-even</t>
  </si>
  <si>
    <t>Close (within 10%)</t>
  </si>
  <si>
    <t>Below break-even</t>
  </si>
  <si>
    <t>Products with a price but no ROAS yet</t>
  </si>
  <si>
    <t>The account average (needs ad spend per product)</t>
  </si>
  <si>
    <t>Total ad spend</t>
  </si>
  <si>
    <t>Revenue excl. VAT (ROAS × ad spend)</t>
  </si>
  <si>
    <t>Blended account ROAS</t>
  </si>
  <si>
    <t>Total revenue ÷ total ad spend. This is the number an account-wide target sees.</t>
  </si>
  <si>
    <t>Contribution (revenue × margin, before ad spend)</t>
  </si>
  <si>
    <t>Account break-even ROAS</t>
  </si>
  <si>
    <t>Total revenue ÷ total contribution.</t>
  </si>
  <si>
    <t>Account POAS</t>
  </si>
  <si>
    <t>Profit after ads</t>
  </si>
  <si>
    <t>At account level</t>
  </si>
  <si>
    <t>What the average hides</t>
  </si>
  <si>
    <t>Ad spend on products below break-even</t>
  </si>
  <si>
    <t>Share of total ad spend</t>
  </si>
  <si>
    <t>Profit after ads, products below break-even</t>
  </si>
  <si>
    <t>Profit after ads, all other products</t>
  </si>
  <si>
    <t>The profit here pays for the loss above, which is how the account average hides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</si>
</sst>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00;[Red]-&quot;€&quot;#,##0.00"/>
    <numFmt numFmtId="165" formatCode="0.0%"/>
  </numFmts>
  <fonts count="11" x14ac:knownFonts="1">
    <font>
      <color theme="1"/>
      <family val="2"/>
      <scheme val="minor"/>
      <sz val="11"/>
      <name val="Calibri"/>
    </font>
    <font>
      <b/>
      <color rgb="FF512FEB"/>
      <sz val="16"/>
      <name val="Arial"/>
    </font>
    <font>
      <b/>
      <color rgb="FF9A3412"/>
      <sz val="10"/>
      <name val="Arial"/>
    </font>
    <font>
      <sz val="10"/>
      <name val="Arial"/>
    </font>
    <font>
      <b/>
      <sz val="12"/>
      <name val="Arial"/>
    </font>
    <font>
      <u/>
      <color rgb="FF512FEB"/>
      <sz val="10"/>
      <name val="Arial"/>
    </font>
    <font>
      <i/>
      <color rgb="FF6B7280"/>
      <sz val="9"/>
      <name val="Arial"/>
    </font>
    <font>
      <b/>
      <color rgb="FF9A3412"/>
      <sz val="11"/>
      <name val="Arial"/>
    </font>
    <font>
      <b/>
      <color rgb="FFFFFFFF"/>
      <sz val="10"/>
      <name val="Arial"/>
    </font>
    <font>
      <b/>
      <sz val="10"/>
      <name val="Arial"/>
    </font>
    <font>
      <color rgb="FF6B7280"/>
      <sz val="9"/>
      <name val="Arial"/>
    </font>
  </fonts>
  <fills count="6">
    <fill>
      <patternFill patternType="none"/>
    </fill>
    <fill>
      <patternFill patternType="gray125"/>
    </fill>
    <fill>
      <patternFill patternType="solid">
        <fgColor rgb="FF512FEB"/>
      </patternFill>
    </fill>
    <fill>
      <patternFill patternType="solid">
        <fgColor rgb="FFFFF7E0"/>
      </patternFill>
    </fill>
    <fill>
      <patternFill patternType="solid">
        <fgColor rgb="FFEFEBFD"/>
      </patternFill>
    </fill>
    <fill>
      <patternFill patternType="solid">
        <fgColor rgb="FFF3F4F6"/>
      </patternFill>
    </fill>
  </fills>
  <borders count="3">
    <border>
      <left/>
      <right/>
      <top/>
      <bottom/>
      <diagonal/>
    </border>
    <border>
      <left/>
      <right style="thin">
        <color rgb="FFFFFFFF"/>
      </right>
      <top/>
      <bottom style="thin">
        <color rgb="FFFFFFFF"/>
      </bottom>
      <diagonal/>
    </border>
    <border>
      <left/>
      <right/>
      <top/>
      <bottom style="hair">
        <color rgb="FFD1D5DB"/>
      </bottom>
      <diagonal/>
    </border>
  </borders>
  <cellStyleXfs count="1">
    <xf numFmtId="0" fontId="0" fillId="0" borderId="0"/>
  </cellStyleXfs>
  <cellXfs count="27">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xf numFmtId="0" fontId="7" fillId="0" borderId="0" xfId="0" applyFont="1"/>
    <xf numFmtId="0" fontId="8" fillId="2" borderId="1" xfId="0" applyFont="1" applyFill="1" applyBorder="1" applyAlignment="1">
      <alignment horizontal="center" vertical="center" wrapText="1"/>
    </xf>
    <xf numFmtId="0" fontId="3" fillId="3" borderId="2" xfId="0" applyFont="1" applyFill="1" applyBorder="1" applyAlignment="1">
      <alignment vertical="top"/>
    </xf>
    <xf numFmtId="164" fontId="3" fillId="4" borderId="2" xfId="0" applyNumberFormat="1" applyFont="1" applyFill="1" applyBorder="1" applyAlignment="1">
      <alignment vertical="top"/>
    </xf>
    <xf numFmtId="165" fontId="3" fillId="4" borderId="2" xfId="0" applyNumberFormat="1" applyFont="1" applyFill="1" applyBorder="1" applyAlignment="1">
      <alignment vertical="top"/>
    </xf>
    <xf numFmtId="164" fontId="3" fillId="5" borderId="2" xfId="0" applyNumberFormat="1" applyFont="1" applyFill="1" applyBorder="1" applyAlignment="1">
      <alignment horizontal="right" vertical="top"/>
    </xf>
    <xf numFmtId="165" fontId="3" fillId="5" borderId="2" xfId="0" applyNumberFormat="1" applyFont="1" applyFill="1" applyBorder="1" applyAlignment="1">
      <alignment horizontal="right" vertical="top"/>
    </xf>
    <xf numFmtId="2" fontId="3" fillId="5" borderId="2" xfId="0" applyNumberFormat="1" applyFont="1" applyFill="1" applyBorder="1" applyAlignment="1">
      <alignment horizontal="right" vertical="top"/>
    </xf>
    <xf numFmtId="2" fontId="3" fillId="4" borderId="2" xfId="0" applyNumberFormat="1" applyFont="1" applyFill="1" applyBorder="1" applyAlignment="1">
      <alignment vertical="top"/>
    </xf>
    <xf numFmtId="0" fontId="3" fillId="5" borderId="2" xfId="0" applyFont="1" applyFill="1" applyBorder="1" applyAlignment="1">
      <alignment horizontal="left" vertical="top"/>
    </xf>
    <xf numFmtId="9" fontId="3" fillId="5" borderId="2" xfId="0" applyNumberFormat="1" applyFont="1" applyFill="1" applyBorder="1" applyAlignment="1">
      <alignment horizontal="right" vertical="top"/>
    </xf>
    <xf numFmtId="0" fontId="3" fillId="4" borderId="2" xfId="0" applyFont="1" applyFill="1" applyBorder="1" applyAlignment="1">
      <alignment vertical="top"/>
    </xf>
    <xf numFmtId="0" fontId="8" fillId="2" borderId="0" xfId="0" applyFont="1" applyFill="1"/>
    <xf numFmtId="0" fontId="0" fillId="2" borderId="0" xfId="0" applyFill="1"/>
    <xf numFmtId="1" fontId="3" fillId="5" borderId="2" xfId="0" applyNumberFormat="1" applyFont="1" applyFill="1" applyBorder="1" applyAlignment="1">
      <alignment horizontal="right" vertical="top"/>
    </xf>
    <xf numFmtId="0" fontId="0" fillId="0" borderId="0" xfId="0" applyAlignment="1">
      <alignment horizontal="right" vertical="top"/>
    </xf>
    <xf numFmtId="0" fontId="0" fillId="2" borderId="0" xfId="0" applyFill="1" applyAlignment="1">
      <alignment horizontal="right" vertical="top"/>
    </xf>
    <xf numFmtId="0" fontId="9" fillId="0" borderId="0" xfId="0" applyFont="1" applyAlignment="1">
      <alignment vertical="top" wrapText="1"/>
    </xf>
    <xf numFmtId="0" fontId="10" fillId="0" borderId="0" xfId="0" applyFont="1" applyAlignment="1">
      <alignment vertical="top" wrapText="1"/>
    </xf>
    <xf numFmtId="0" fontId="3" fillId="5" borderId="2" xfId="0" applyFont="1" applyFill="1" applyBorder="1" applyAlignment="1">
      <alignment horizontal="right" vertical="top"/>
    </xf>
  </cellXfs>
  <cellStyles count="1">
    <cellStyle name="Normal" xfId="0" builtinId="0"/>
  </cellStyles>
  <dxfs count="5">
    <dxf>
      <font>
        <b/>
        <color rgb="FF166534"/>
      </font>
      <fill>
        <patternFill patternType="solid">
          <bgColor rgb="FFDCFCE7"/>
        </patternFill>
      </fill>
    </dxf>
    <dxf>
      <font>
        <b/>
        <color rgb="FF92400E"/>
      </font>
      <fill>
        <patternFill patternType="solid">
          <bgColor rgb="FFFEF3C7"/>
        </patternFill>
      </fill>
    </dxf>
    <dxf>
      <font>
        <b/>
        <color rgb="FF991B1B"/>
      </font>
      <fill>
        <patternFill patternType="solid">
          <bgColor rgb="FFFEE2E2"/>
        </patternFill>
      </fill>
    </dxf>
    <dxf>
      <font>
        <b/>
        <color rgb="FF166534"/>
      </font>
      <fill>
        <patternFill patternType="solid">
          <bgColor rgb="FFDCFCE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productmetrics.io/break-even-roas-calculato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5"/>
  <sheetViews>
    <sheetView workbookViewId="0" showGridLines="0"/>
  </sheetViews>
  <sheetFormatPr defaultRowHeight="15" outlineLevelRow="0" outlineLevelCol="0" x14ac:dyDescent="55"/>
  <cols>
    <col min="1" max="1" width="125" customWidth="1"/>
  </cols>
  <sheetData>
    <row r="1" spans="1:1" x14ac:dyDescent="0.25">
      <c r="A1" s="1" t="s">
        <v>0</v>
      </c>
    </row>
    <row r="2" spans="1:1" x14ac:dyDescent="0.25">
      <c r="A2" s="2" t="s">
        <v>1</v>
      </c>
    </row>
    <row r="4" spans="1:1" x14ac:dyDescent="0.25">
      <c r="A4" s="3" t="s">
        <v>2</v>
      </c>
    </row>
    <row r="6" spans="1:1" x14ac:dyDescent="0.25">
      <c r="A6" s="4" t="s">
        <v>3</v>
      </c>
    </row>
    <row r="7" spans="1:1" x14ac:dyDescent="0.25">
      <c r="A7" s="3" t="s">
        <v>4</v>
      </c>
    </row>
    <row r="8" spans="1:1" x14ac:dyDescent="0.25">
      <c r="A8" s="3" t="s">
        <v>5</v>
      </c>
    </row>
    <row r="9" spans="1:1" x14ac:dyDescent="0.25">
      <c r="A9" s="3" t="s">
        <v>6</v>
      </c>
    </row>
    <row r="11" spans="1:1" x14ac:dyDescent="0.25">
      <c r="A11" s="4" t="s">
        <v>7</v>
      </c>
    </row>
    <row r="12" spans="1:1" x14ac:dyDescent="0.25">
      <c r="A12" s="3" t="s">
        <v>8</v>
      </c>
    </row>
    <row r="13" spans="1:1" x14ac:dyDescent="0.25">
      <c r="A13" s="3" t="s">
        <v>9</v>
      </c>
    </row>
    <row r="14" spans="1:1" x14ac:dyDescent="0.25">
      <c r="A14" s="3" t="s">
        <v>10</v>
      </c>
    </row>
    <row r="15" spans="1:1" x14ac:dyDescent="0.25">
      <c r="A15" s="3" t="s">
        <v>11</v>
      </c>
    </row>
    <row r="16" spans="1:1" x14ac:dyDescent="0.25">
      <c r="A16" s="3" t="s">
        <v>12</v>
      </c>
    </row>
    <row r="17" spans="1:1" x14ac:dyDescent="0.25">
      <c r="A17" s="3" t="s">
        <v>13</v>
      </c>
    </row>
    <row r="18" spans="1:1" x14ac:dyDescent="0.25">
      <c r="A18" s="3" t="s">
        <v>14</v>
      </c>
    </row>
    <row r="19" spans="1:1" x14ac:dyDescent="0.25">
      <c r="A19" s="3" t="s">
        <v>15</v>
      </c>
    </row>
    <row r="20" spans="1:1" x14ac:dyDescent="0.25">
      <c r="A20" s="3" t="s">
        <v>16</v>
      </c>
    </row>
    <row r="22" spans="1:1" x14ac:dyDescent="0.25">
      <c r="A22" s="4" t="s">
        <v>17</v>
      </c>
    </row>
    <row r="23" spans="1:1" x14ac:dyDescent="0.25">
      <c r="A23" s="3" t="s">
        <v>18</v>
      </c>
    </row>
    <row r="25" spans="1:1" x14ac:dyDescent="0.25">
      <c r="A25" s="4" t="s">
        <v>19</v>
      </c>
    </row>
    <row r="26" spans="1:1" x14ac:dyDescent="0.25">
      <c r="A26" s="3" t="s">
        <v>20</v>
      </c>
    </row>
    <row r="28" spans="1:1" x14ac:dyDescent="0.25">
      <c r="A28" s="4" t="s">
        <v>21</v>
      </c>
    </row>
    <row r="29" spans="1:1" x14ac:dyDescent="0.25">
      <c r="A29" s="3" t="s">
        <v>22</v>
      </c>
    </row>
    <row r="31" spans="1:1" x14ac:dyDescent="0.25">
      <c r="A31" s="4" t="s">
        <v>23</v>
      </c>
    </row>
    <row r="32" spans="1:1" x14ac:dyDescent="0.25">
      <c r="A32" s="5" t="s">
        <v>24</v>
      </c>
    </row>
    <row r="33" spans="1:1" x14ac:dyDescent="0.25">
      <c r="A33" s="3" t="s">
        <v>25</v>
      </c>
    </row>
    <row r="35" spans="1:1" x14ac:dyDescent="0.25">
      <c r="A35" s="6" t="s">
        <v>26</v>
      </c>
    </row>
  </sheetData>
  <hyperlinks>
    <hyperlink ref="A32" r:id="rId1"/>
  </hyperlinks>
  <pageMargins left="0.7" right="0.7" top="0.75" bottom="0.75" header="0.3" footer="0.3"/>
  <pageSetup orientation="portrait" horizontalDpi="4294967295" verticalDpi="4294967295" scale="100" fitToWidth="1" fitToHeight="1"/>
  <headerFooter>
    <oddFooter>&amp;LProduct Metrics, October 2026. productmetrics.io</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204"/>
  <sheetViews>
    <sheetView workbookViewId="0">
      <pane xSplit="1" ySplit="2" topLeftCell="B3" activePane="bottomRight" state="frozen"/>
      <selection pane="bottomRight"/>
    </sheetView>
  </sheetViews>
  <sheetFormatPr defaultRowHeight="15" outlineLevelRow="0" outlineLevelCol="0" x14ac:dyDescent="55"/>
  <cols>
    <col min="1" max="1" width="30" customWidth="1"/>
    <col min="2" max="2" width="12" customWidth="1"/>
    <col min="4" max="6" width="12" customWidth="1"/>
    <col min="7" max="8" width="14" customWidth="1"/>
    <col min="9" max="10" width="13" customWidth="1"/>
    <col min="11" max="11" width="14" customWidth="1"/>
    <col min="12" max="12" width="13" customWidth="1"/>
    <col min="13" max="13" width="12" customWidth="1"/>
    <col min="14" max="14" width="13" customWidth="1"/>
    <col min="16" max="16" width="15" customWidth="1"/>
    <col min="17" max="17" width="20" customWidth="1"/>
    <col min="18" max="18" width="15" customWidth="1"/>
    <col min="19" max="19" width="14" customWidth="1"/>
    <col min="20" max="20" width="17" customWidth="1"/>
    <col min="21" max="21" width="14" customWidth="1"/>
  </cols>
  <sheetData>
    <row r="1" spans="1:1" x14ac:dyDescent="0.25">
      <c r="A1" s="7" t="s">
        <v>27</v>
      </c>
    </row>
    <row r="2" ht="48" customHeight="1" spans="1:21" x14ac:dyDescent="0.25">
      <c r="A2" s="8" t="s">
        <v>28</v>
      </c>
      <c r="B2" s="8" t="s">
        <v>29</v>
      </c>
      <c r="C2" s="8" t="s">
        <v>30</v>
      </c>
      <c r="D2" s="8" t="s">
        <v>31</v>
      </c>
      <c r="E2" s="8" t="s">
        <v>32</v>
      </c>
      <c r="F2" s="8" t="s">
        <v>33</v>
      </c>
      <c r="G2" s="8" t="s">
        <v>34</v>
      </c>
      <c r="H2" s="8" t="s">
        <v>35</v>
      </c>
      <c r="I2" s="8" t="s">
        <v>36</v>
      </c>
      <c r="J2" s="8" t="s">
        <v>37</v>
      </c>
      <c r="K2" s="8" t="s">
        <v>38</v>
      </c>
      <c r="L2" s="8" t="s">
        <v>39</v>
      </c>
      <c r="M2" s="8" t="s">
        <v>40</v>
      </c>
      <c r="N2" s="8" t="s">
        <v>41</v>
      </c>
      <c r="O2" s="8" t="s">
        <v>42</v>
      </c>
      <c r="P2" s="8" t="s">
        <v>43</v>
      </c>
      <c r="Q2" s="8" t="s">
        <v>44</v>
      </c>
      <c r="R2" s="8" t="s">
        <v>45</v>
      </c>
      <c r="S2" s="8" t="s">
        <v>46</v>
      </c>
      <c r="T2" s="8" t="s">
        <v>47</v>
      </c>
      <c r="U2" s="8" t="s">
        <v>48</v>
      </c>
    </row>
    <row r="3" spans="1:21" x14ac:dyDescent="0.25">
      <c r="A3" s="9" t="s">
        <v>49</v>
      </c>
      <c r="B3" s="10">
        <v>121</v>
      </c>
      <c r="C3" s="11">
        <v>0.21</v>
      </c>
      <c r="D3" s="12">
        <f>IF($B3="","",B3/(1+C3))</f>
        <v>100</v>
      </c>
      <c r="E3" s="10">
        <v>55</v>
      </c>
      <c r="F3" s="10">
        <v>6</v>
      </c>
      <c r="G3" s="11">
        <v>0.02</v>
      </c>
      <c r="H3" s="10">
        <v>3</v>
      </c>
      <c r="I3" s="10">
        <v>10</v>
      </c>
      <c r="J3" s="10">
        <v>4</v>
      </c>
      <c r="K3" s="12">
        <f>IF($B3="","",D3-E3-F3-G3*D3-H3-I3-J3)</f>
        <v>20</v>
      </c>
      <c r="L3" s="13">
        <f>IF($B3="","",K3/D3)</f>
        <v>0.2</v>
      </c>
      <c r="M3" s="14">
        <f>IF($B3="","",IF(L3&lt;=0,"No break-even",1/L3))</f>
        <v>5</v>
      </c>
      <c r="N3" s="15">
        <v>4.5</v>
      </c>
      <c r="O3" s="14">
        <f>IF(OR($B3="",$N3=""),"",N3*L3)</f>
        <v>0.9</v>
      </c>
      <c r="P3" s="12">
        <f>IF(OR($B3="",$N3="",$N3&lt;=0),"",100*L3-100/N3)</f>
        <v>-2.2222222222222214</v>
      </c>
      <c r="Q3" s="16" t="str">
        <f>IF(OR($B3="",$N3=""),"",IF(OR(L3&lt;=0,O3&lt;1),"Below break-even",IF(O3&lt;=1.1,"Close (within 10%)","Above break-even")))</f>
        <v>Below break-even</v>
      </c>
      <c r="R3" s="11">
        <v>0.1</v>
      </c>
      <c r="S3" s="17">
        <f>IF(OR($B3="",$R3=""),"",IF(L3-R3&lt;=0,"Not possible",1/(L3-R3)))</f>
        <v>10</v>
      </c>
      <c r="T3" s="10">
        <v>1000</v>
      </c>
      <c r="U3" s="12">
        <f>IF(OR($B3="",$N3="",$T3=""),"",N3*T3*L3-T3)</f>
        <v>-100</v>
      </c>
    </row>
    <row r="4" spans="1:21" x14ac:dyDescent="0.25">
      <c r="A4" s="9" t="s">
        <v>50</v>
      </c>
      <c r="B4" s="10">
        <v>121</v>
      </c>
      <c r="C4" s="11">
        <v>0.21</v>
      </c>
      <c r="D4" s="12">
        <f>IF($B4="","",B4/(1+C4))</f>
        <v>100</v>
      </c>
      <c r="E4" s="10">
        <v>30</v>
      </c>
      <c r="F4" s="10">
        <v>4</v>
      </c>
      <c r="G4" s="11">
        <v>0.02</v>
      </c>
      <c r="H4" s="10">
        <v>2</v>
      </c>
      <c r="I4" s="10">
        <v>8</v>
      </c>
      <c r="J4" s="10">
        <v>4</v>
      </c>
      <c r="K4" s="12">
        <f>IF($B4="","",D4-E4-F4-G4*D4-H4-I4-J4)</f>
        <v>50</v>
      </c>
      <c r="L4" s="13">
        <f>IF($B4="","",K4/D4)</f>
        <v>0.5</v>
      </c>
      <c r="M4" s="14">
        <f>IF($B4="","",IF(L4&lt;=0,"No break-even",1/L4))</f>
        <v>2</v>
      </c>
      <c r="N4" s="15">
        <v>3</v>
      </c>
      <c r="O4" s="14">
        <f>IF(OR($B4="",$N4=""),"",N4*L4)</f>
        <v>1.5</v>
      </c>
      <c r="P4" s="12">
        <f>IF(OR($B4="",$N4="",$N4&lt;=0),"",100*L4-100/N4)</f>
        <v>16.666666666666664</v>
      </c>
      <c r="Q4" s="16" t="str">
        <f>IF(OR($B4="",$N4=""),"",IF(OR(L4&lt;=0,O4&lt;1),"Below break-even",IF(O4&lt;=1.1,"Close (within 10%)","Above break-even")))</f>
        <v>Above break-even</v>
      </c>
      <c r="R4" s="11">
        <v>0.1</v>
      </c>
      <c r="S4" s="17">
        <f>IF(OR($B4="",$R4=""),"",IF(L4-R4&lt;=0,"Not possible",1/(L4-R4)))</f>
        <v>2.5</v>
      </c>
      <c r="T4" s="10">
        <v>1000</v>
      </c>
      <c r="U4" s="12">
        <f>IF(OR($B4="",$N4="",$T4=""),"",N4*T4*L4-T4)</f>
        <v>500</v>
      </c>
    </row>
    <row r="5" spans="1:21" x14ac:dyDescent="0.25">
      <c r="A5" s="9" t="s">
        <v>51</v>
      </c>
      <c r="B5" s="10">
        <v>121</v>
      </c>
      <c r="C5" s="11">
        <v>0.21</v>
      </c>
      <c r="D5" s="12">
        <f>IF($B5="","",B5/(1+C5))</f>
        <v>100</v>
      </c>
      <c r="E5" s="10">
        <v>42</v>
      </c>
      <c r="F5" s="10">
        <v>5</v>
      </c>
      <c r="G5" s="11">
        <v>0.02</v>
      </c>
      <c r="H5" s="10">
        <v>3</v>
      </c>
      <c r="I5" s="10">
        <v>9</v>
      </c>
      <c r="J5" s="10">
        <v>4</v>
      </c>
      <c r="K5" s="12">
        <f>IF($B5="","",D5-E5-F5-G5*D5-H5-I5-J5)</f>
        <v>35</v>
      </c>
      <c r="L5" s="13">
        <f>IF($B5="","",K5/D5)</f>
        <v>0.35</v>
      </c>
      <c r="M5" s="14">
        <f>IF($B5="","",IF(L5&lt;=0,"No break-even",1/L5))</f>
        <v>2.857142857142857</v>
      </c>
      <c r="N5" s="15">
        <v>3.1</v>
      </c>
      <c r="O5" s="14">
        <f>IF(OR($B5="",$N5=""),"",N5*L5)</f>
        <v>1.085</v>
      </c>
      <c r="P5" s="12">
        <f>IF(OR($B5="",$N5="",$N5&lt;=0),"",100*L5-100/N5)</f>
        <v>2.741935483870968</v>
      </c>
      <c r="Q5" s="16" t="str">
        <f>IF(OR($B5="",$N5=""),"",IF(OR(L5&lt;=0,O5&lt;1),"Below break-even",IF(O5&lt;=1.1,"Close (within 10%)","Above break-even")))</f>
        <v>Close (within 10%)</v>
      </c>
      <c r="R5" s="11">
        <v>0.1</v>
      </c>
      <c r="S5" s="17">
        <f>IF(OR($B5="",$R5=""),"",IF(L5-R5&lt;=0,"Not possible",1/(L5-R5)))</f>
        <v>4.000000000000001</v>
      </c>
      <c r="T5" s="10">
        <v>1000</v>
      </c>
      <c r="U5" s="12">
        <f>IF(OR($B5="",$N5="",$T5=""),"",N5*T5*L5-T5)</f>
        <v>85</v>
      </c>
    </row>
    <row r="6" spans="1:21" x14ac:dyDescent="0.25">
      <c r="A6" s="9" t="s">
        <v>52</v>
      </c>
      <c r="B6" s="10">
        <v>121</v>
      </c>
      <c r="C6" s="11">
        <v>0.21</v>
      </c>
      <c r="D6" s="12">
        <f>IF($B6="","",B6/(1+C6))</f>
        <v>100</v>
      </c>
      <c r="E6" s="10">
        <v>60</v>
      </c>
      <c r="F6" s="10">
        <v>6</v>
      </c>
      <c r="G6" s="11">
        <v>0.02</v>
      </c>
      <c r="H6" s="10">
        <v>2</v>
      </c>
      <c r="I6" s="10">
        <v>3</v>
      </c>
      <c r="J6" s="10">
        <v>2</v>
      </c>
      <c r="K6" s="12">
        <f>IF($B6="","",D6-E6-F6-G6*D6-H6-I6-J6)</f>
        <v>25</v>
      </c>
      <c r="L6" s="13">
        <f>IF($B6="","",K6/D6)</f>
        <v>0.25</v>
      </c>
      <c r="M6" s="14">
        <f>IF($B6="","",IF(L6&lt;=0,"No break-even",1/L6))</f>
        <v>4</v>
      </c>
      <c r="N6" s="15">
        <v>4.3</v>
      </c>
      <c r="O6" s="14">
        <f>IF(OR($B6="",$N6=""),"",N6*L6)</f>
        <v>1.075</v>
      </c>
      <c r="P6" s="12">
        <f>IF(OR($B6="",$N6="",$N6&lt;=0),"",100*L6-100/N6)</f>
        <v>1.7441860465116257</v>
      </c>
      <c r="Q6" s="16" t="str">
        <f>IF(OR($B6="",$N6=""),"",IF(OR(L6&lt;=0,O6&lt;1),"Below break-even",IF(O6&lt;=1.1,"Close (within 10%)","Above break-even")))</f>
        <v>Close (within 10%)</v>
      </c>
      <c r="R6" s="11">
        <v>0.1</v>
      </c>
      <c r="S6" s="17">
        <f>IF(OR($B6="",$R6=""),"",IF(L6-R6&lt;=0,"Not possible",1/(L6-R6)))</f>
        <v>6.666666666666667</v>
      </c>
      <c r="T6" s="10">
        <v>1000</v>
      </c>
      <c r="U6" s="12">
        <f>IF(OR($B6="",$N6="",$T6=""),"",N6*T6*L6-T6)</f>
        <v>75</v>
      </c>
    </row>
    <row r="7" spans="1:21" x14ac:dyDescent="0.25">
      <c r="A7" s="9" t="s">
        <v>53</v>
      </c>
      <c r="B7" s="10">
        <v>59.5</v>
      </c>
      <c r="C7" s="11">
        <v>0.19</v>
      </c>
      <c r="D7" s="12">
        <f>IF($B7="","",B7/(1+C7))</f>
        <v>50</v>
      </c>
      <c r="E7" s="10">
        <v>24</v>
      </c>
      <c r="F7" s="10">
        <v>5</v>
      </c>
      <c r="G7" s="11">
        <v>0.025</v>
      </c>
      <c r="H7" s="10">
        <v>2</v>
      </c>
      <c r="I7" s="10">
        <v>4</v>
      </c>
      <c r="J7" s="10">
        <v>0</v>
      </c>
      <c r="K7" s="12">
        <f>IF($B7="","",D7-E7-F7-G7*D7-H7-I7-J7)</f>
        <v>13.75</v>
      </c>
      <c r="L7" s="13">
        <f>IF($B7="","",K7/D7)</f>
        <v>0.275</v>
      </c>
      <c r="M7" s="14">
        <f>IF($B7="","",IF(L7&lt;=0,"No break-even",1/L7))</f>
        <v>3.6363636363636362</v>
      </c>
      <c r="N7" s="15">
        <v>5</v>
      </c>
      <c r="O7" s="14">
        <f>IF(OR($B7="",$N7=""),"",N7*L7)</f>
        <v>1.375</v>
      </c>
      <c r="P7" s="12">
        <f>IF(OR($B7="",$N7="",$N7&lt;=0),"",100*L7-100/N7)</f>
        <v>7.5000000000000036</v>
      </c>
      <c r="Q7" s="16" t="str">
        <f>IF(OR($B7="",$N7=""),"",IF(OR(L7&lt;=0,O7&lt;1),"Below break-even",IF(O7&lt;=1.1,"Close (within 10%)","Above break-even")))</f>
        <v>Above break-even</v>
      </c>
      <c r="R7" s="11">
        <v>0.1</v>
      </c>
      <c r="S7" s="17">
        <f>IF(OR($B7="",$R7=""),"",IF(L7-R7&lt;=0,"Not possible",1/(L7-R7)))</f>
        <v>5.7142857142857135</v>
      </c>
      <c r="T7" s="10">
        <v>1000</v>
      </c>
      <c r="U7" s="12">
        <f>IF(OR($B7="",$N7="",$T7=""),"",N7*T7*L7-T7)</f>
        <v>375</v>
      </c>
    </row>
    <row r="8" spans="1:21" x14ac:dyDescent="0.25">
      <c r="A8" s="18"/>
      <c r="B8" s="10"/>
      <c r="C8" s="11"/>
      <c r="D8" s="12" t="str">
        <f>IF($B8="","",B8/(1+C8))</f>
        <v/>
      </c>
      <c r="E8" s="10"/>
      <c r="F8" s="10"/>
      <c r="G8" s="11"/>
      <c r="H8" s="10"/>
      <c r="I8" s="10"/>
      <c r="J8" s="10"/>
      <c r="K8" s="12" t="str">
        <f>IF($B8="","",D8-E8-F8-G8*D8-H8-I8-J8)</f>
        <v/>
      </c>
      <c r="L8" s="13" t="str">
        <f>IF($B8="","",K8/D8)</f>
        <v/>
      </c>
      <c r="M8" s="14" t="str">
        <f>IF($B8="","",IF(L8&lt;=0,"No break-even",1/L8))</f>
        <v/>
      </c>
      <c r="N8" s="15"/>
      <c r="O8" s="14" t="str">
        <f>IF(OR($B8="",$N8=""),"",N8*L8)</f>
        <v/>
      </c>
      <c r="P8" s="12" t="str">
        <f>IF(OR($B8="",$N8="",$N8&lt;=0),"",100*L8-100/N8)</f>
        <v/>
      </c>
      <c r="Q8" s="16" t="str">
        <f>IF(OR($B8="",$N8=""),"",IF(OR(L8&lt;=0,O8&lt;1),"Below break-even",IF(O8&lt;=1.1,"Close (within 10%)","Above break-even")))</f>
        <v/>
      </c>
      <c r="R8" s="11"/>
      <c r="S8" s="17" t="str">
        <f>IF(OR($B8="",$R8=""),"",IF(L8-R8&lt;=0,"Not possible",1/(L8-R8)))</f>
        <v/>
      </c>
      <c r="T8" s="10"/>
      <c r="U8" s="12" t="str">
        <f>IF(OR($B8="",$N8="",$T8=""),"",N8*T8*L8-T8)</f>
        <v/>
      </c>
    </row>
    <row r="9" spans="1:21" x14ac:dyDescent="0.25">
      <c r="A9" s="18"/>
      <c r="B9" s="10"/>
      <c r="C9" s="11"/>
      <c r="D9" s="12" t="str">
        <f>IF($B9="","",B9/(1+C9))</f>
        <v/>
      </c>
      <c r="E9" s="10"/>
      <c r="F9" s="10"/>
      <c r="G9" s="11"/>
      <c r="H9" s="10"/>
      <c r="I9" s="10"/>
      <c r="J9" s="10"/>
      <c r="K9" s="12" t="str">
        <f>IF($B9="","",D9-E9-F9-G9*D9-H9-I9-J9)</f>
        <v/>
      </c>
      <c r="L9" s="13" t="str">
        <f>IF($B9="","",K9/D9)</f>
        <v/>
      </c>
      <c r="M9" s="14" t="str">
        <f>IF($B9="","",IF(L9&lt;=0,"No break-even",1/L9))</f>
        <v/>
      </c>
      <c r="N9" s="15"/>
      <c r="O9" s="14" t="str">
        <f>IF(OR($B9="",$N9=""),"",N9*L9)</f>
        <v/>
      </c>
      <c r="P9" s="12" t="str">
        <f>IF(OR($B9="",$N9="",$N9&lt;=0),"",100*L9-100/N9)</f>
        <v/>
      </c>
      <c r="Q9" s="16" t="str">
        <f>IF(OR($B9="",$N9=""),"",IF(OR(L9&lt;=0,O9&lt;1),"Below break-even",IF(O9&lt;=1.1,"Close (within 10%)","Above break-even")))</f>
        <v/>
      </c>
      <c r="R9" s="11"/>
      <c r="S9" s="17" t="str">
        <f>IF(OR($B9="",$R9=""),"",IF(L9-R9&lt;=0,"Not possible",1/(L9-R9)))</f>
        <v/>
      </c>
      <c r="T9" s="10"/>
      <c r="U9" s="12" t="str">
        <f>IF(OR($B9="",$N9="",$T9=""),"",N9*T9*L9-T9)</f>
        <v/>
      </c>
    </row>
    <row r="10" spans="1:21" x14ac:dyDescent="0.25">
      <c r="A10" s="18"/>
      <c r="B10" s="10"/>
      <c r="C10" s="11"/>
      <c r="D10" s="12" t="str">
        <f>IF($B10="","",B10/(1+C10))</f>
        <v/>
      </c>
      <c r="E10" s="10"/>
      <c r="F10" s="10"/>
      <c r="G10" s="11"/>
      <c r="H10" s="10"/>
      <c r="I10" s="10"/>
      <c r="J10" s="10"/>
      <c r="K10" s="12" t="str">
        <f>IF($B10="","",D10-E10-F10-G10*D10-H10-I10-J10)</f>
        <v/>
      </c>
      <c r="L10" s="13" t="str">
        <f>IF($B10="","",K10/D10)</f>
        <v/>
      </c>
      <c r="M10" s="14" t="str">
        <f>IF($B10="","",IF(L10&lt;=0,"No break-even",1/L10))</f>
        <v/>
      </c>
      <c r="N10" s="15"/>
      <c r="O10" s="14" t="str">
        <f>IF(OR($B10="",$N10=""),"",N10*L10)</f>
        <v/>
      </c>
      <c r="P10" s="12" t="str">
        <f>IF(OR($B10="",$N10="",$N10&lt;=0),"",100*L10-100/N10)</f>
        <v/>
      </c>
      <c r="Q10" s="16" t="str">
        <f>IF(OR($B10="",$N10=""),"",IF(OR(L10&lt;=0,O10&lt;1),"Below break-even",IF(O10&lt;=1.1,"Close (within 10%)","Above break-even")))</f>
        <v/>
      </c>
      <c r="R10" s="11"/>
      <c r="S10" s="17" t="str">
        <f>IF(OR($B10="",$R10=""),"",IF(L10-R10&lt;=0,"Not possible",1/(L10-R10)))</f>
        <v/>
      </c>
      <c r="T10" s="10"/>
      <c r="U10" s="12" t="str">
        <f>IF(OR($B10="",$N10="",$T10=""),"",N10*T10*L10-T10)</f>
        <v/>
      </c>
    </row>
    <row r="11" spans="1:21" x14ac:dyDescent="0.25">
      <c r="A11" s="18"/>
      <c r="B11" s="10"/>
      <c r="C11" s="11"/>
      <c r="D11" s="12" t="str">
        <f>IF($B11="","",B11/(1+C11))</f>
        <v/>
      </c>
      <c r="E11" s="10"/>
      <c r="F11" s="10"/>
      <c r="G11" s="11"/>
      <c r="H11" s="10"/>
      <c r="I11" s="10"/>
      <c r="J11" s="10"/>
      <c r="K11" s="12" t="str">
        <f>IF($B11="","",D11-E11-F11-G11*D11-H11-I11-J11)</f>
        <v/>
      </c>
      <c r="L11" s="13" t="str">
        <f>IF($B11="","",K11/D11)</f>
        <v/>
      </c>
      <c r="M11" s="14" t="str">
        <f>IF($B11="","",IF(L11&lt;=0,"No break-even",1/L11))</f>
        <v/>
      </c>
      <c r="N11" s="15"/>
      <c r="O11" s="14" t="str">
        <f>IF(OR($B11="",$N11=""),"",N11*L11)</f>
        <v/>
      </c>
      <c r="P11" s="12" t="str">
        <f>IF(OR($B11="",$N11="",$N11&lt;=0),"",100*L11-100/N11)</f>
        <v/>
      </c>
      <c r="Q11" s="16" t="str">
        <f>IF(OR($B11="",$N11=""),"",IF(OR(L11&lt;=0,O11&lt;1),"Below break-even",IF(O11&lt;=1.1,"Close (within 10%)","Above break-even")))</f>
        <v/>
      </c>
      <c r="R11" s="11"/>
      <c r="S11" s="17" t="str">
        <f>IF(OR($B11="",$R11=""),"",IF(L11-R11&lt;=0,"Not possible",1/(L11-R11)))</f>
        <v/>
      </c>
      <c r="T11" s="10"/>
      <c r="U11" s="12" t="str">
        <f>IF(OR($B11="",$N11="",$T11=""),"",N11*T11*L11-T11)</f>
        <v/>
      </c>
    </row>
    <row r="12" spans="1:21" x14ac:dyDescent="0.25">
      <c r="A12" s="18"/>
      <c r="B12" s="10"/>
      <c r="C12" s="11"/>
      <c r="D12" s="12" t="str">
        <f>IF($B12="","",B12/(1+C12))</f>
        <v/>
      </c>
      <c r="E12" s="10"/>
      <c r="F12" s="10"/>
      <c r="G12" s="11"/>
      <c r="H12" s="10"/>
      <c r="I12" s="10"/>
      <c r="J12" s="10"/>
      <c r="K12" s="12" t="str">
        <f>IF($B12="","",D12-E12-F12-G12*D12-H12-I12-J12)</f>
        <v/>
      </c>
      <c r="L12" s="13" t="str">
        <f>IF($B12="","",K12/D12)</f>
        <v/>
      </c>
      <c r="M12" s="14" t="str">
        <f>IF($B12="","",IF(L12&lt;=0,"No break-even",1/L12))</f>
        <v/>
      </c>
      <c r="N12" s="15"/>
      <c r="O12" s="14" t="str">
        <f>IF(OR($B12="",$N12=""),"",N12*L12)</f>
        <v/>
      </c>
      <c r="P12" s="12" t="str">
        <f>IF(OR($B12="",$N12="",$N12&lt;=0),"",100*L12-100/N12)</f>
        <v/>
      </c>
      <c r="Q12" s="16" t="str">
        <f>IF(OR($B12="",$N12=""),"",IF(OR(L12&lt;=0,O12&lt;1),"Below break-even",IF(O12&lt;=1.1,"Close (within 10%)","Above break-even")))</f>
        <v/>
      </c>
      <c r="R12" s="11"/>
      <c r="S12" s="17" t="str">
        <f>IF(OR($B12="",$R12=""),"",IF(L12-R12&lt;=0,"Not possible",1/(L12-R12)))</f>
        <v/>
      </c>
      <c r="T12" s="10"/>
      <c r="U12" s="12" t="str">
        <f>IF(OR($B12="",$N12="",$T12=""),"",N12*T12*L12-T12)</f>
        <v/>
      </c>
    </row>
    <row r="13" spans="1:21" x14ac:dyDescent="0.25">
      <c r="A13" s="18"/>
      <c r="B13" s="10"/>
      <c r="C13" s="11"/>
      <c r="D13" s="12" t="str">
        <f>IF($B13="","",B13/(1+C13))</f>
        <v/>
      </c>
      <c r="E13" s="10"/>
      <c r="F13" s="10"/>
      <c r="G13" s="11"/>
      <c r="H13" s="10"/>
      <c r="I13" s="10"/>
      <c r="J13" s="10"/>
      <c r="K13" s="12" t="str">
        <f>IF($B13="","",D13-E13-F13-G13*D13-H13-I13-J13)</f>
        <v/>
      </c>
      <c r="L13" s="13" t="str">
        <f>IF($B13="","",K13/D13)</f>
        <v/>
      </c>
      <c r="M13" s="14" t="str">
        <f>IF($B13="","",IF(L13&lt;=0,"No break-even",1/L13))</f>
        <v/>
      </c>
      <c r="N13" s="15"/>
      <c r="O13" s="14" t="str">
        <f>IF(OR($B13="",$N13=""),"",N13*L13)</f>
        <v/>
      </c>
      <c r="P13" s="12" t="str">
        <f>IF(OR($B13="",$N13="",$N13&lt;=0),"",100*L13-100/N13)</f>
        <v/>
      </c>
      <c r="Q13" s="16" t="str">
        <f>IF(OR($B13="",$N13=""),"",IF(OR(L13&lt;=0,O13&lt;1),"Below break-even",IF(O13&lt;=1.1,"Close (within 10%)","Above break-even")))</f>
        <v/>
      </c>
      <c r="R13" s="11"/>
      <c r="S13" s="17" t="str">
        <f>IF(OR($B13="",$R13=""),"",IF(L13-R13&lt;=0,"Not possible",1/(L13-R13)))</f>
        <v/>
      </c>
      <c r="T13" s="10"/>
      <c r="U13" s="12" t="str">
        <f>IF(OR($B13="",$N13="",$T13=""),"",N13*T13*L13-T13)</f>
        <v/>
      </c>
    </row>
    <row r="14" spans="1:21" x14ac:dyDescent="0.25">
      <c r="A14" s="18"/>
      <c r="B14" s="10"/>
      <c r="C14" s="11"/>
      <c r="D14" s="12" t="str">
        <f>IF($B14="","",B14/(1+C14))</f>
        <v/>
      </c>
      <c r="E14" s="10"/>
      <c r="F14" s="10"/>
      <c r="G14" s="11"/>
      <c r="H14" s="10"/>
      <c r="I14" s="10"/>
      <c r="J14" s="10"/>
      <c r="K14" s="12" t="str">
        <f>IF($B14="","",D14-E14-F14-G14*D14-H14-I14-J14)</f>
        <v/>
      </c>
      <c r="L14" s="13" t="str">
        <f>IF($B14="","",K14/D14)</f>
        <v/>
      </c>
      <c r="M14" s="14" t="str">
        <f>IF($B14="","",IF(L14&lt;=0,"No break-even",1/L14))</f>
        <v/>
      </c>
      <c r="N14" s="15"/>
      <c r="O14" s="14" t="str">
        <f>IF(OR($B14="",$N14=""),"",N14*L14)</f>
        <v/>
      </c>
      <c r="P14" s="12" t="str">
        <f>IF(OR($B14="",$N14="",$N14&lt;=0),"",100*L14-100/N14)</f>
        <v/>
      </c>
      <c r="Q14" s="16" t="str">
        <f>IF(OR($B14="",$N14=""),"",IF(OR(L14&lt;=0,O14&lt;1),"Below break-even",IF(O14&lt;=1.1,"Close (within 10%)","Above break-even")))</f>
        <v/>
      </c>
      <c r="R14" s="11"/>
      <c r="S14" s="17" t="str">
        <f>IF(OR($B14="",$R14=""),"",IF(L14-R14&lt;=0,"Not possible",1/(L14-R14)))</f>
        <v/>
      </c>
      <c r="T14" s="10"/>
      <c r="U14" s="12" t="str">
        <f>IF(OR($B14="",$N14="",$T14=""),"",N14*T14*L14-T14)</f>
        <v/>
      </c>
    </row>
    <row r="15" spans="1:21" x14ac:dyDescent="0.25">
      <c r="A15" s="18"/>
      <c r="B15" s="10"/>
      <c r="C15" s="11"/>
      <c r="D15" s="12" t="str">
        <f>IF($B15="","",B15/(1+C15))</f>
        <v/>
      </c>
      <c r="E15" s="10"/>
      <c r="F15" s="10"/>
      <c r="G15" s="11"/>
      <c r="H15" s="10"/>
      <c r="I15" s="10"/>
      <c r="J15" s="10"/>
      <c r="K15" s="12" t="str">
        <f>IF($B15="","",D15-E15-F15-G15*D15-H15-I15-J15)</f>
        <v/>
      </c>
      <c r="L15" s="13" t="str">
        <f>IF($B15="","",K15/D15)</f>
        <v/>
      </c>
      <c r="M15" s="14" t="str">
        <f>IF($B15="","",IF(L15&lt;=0,"No break-even",1/L15))</f>
        <v/>
      </c>
      <c r="N15" s="15"/>
      <c r="O15" s="14" t="str">
        <f>IF(OR($B15="",$N15=""),"",N15*L15)</f>
        <v/>
      </c>
      <c r="P15" s="12" t="str">
        <f>IF(OR($B15="",$N15="",$N15&lt;=0),"",100*L15-100/N15)</f>
        <v/>
      </c>
      <c r="Q15" s="16" t="str">
        <f>IF(OR($B15="",$N15=""),"",IF(OR(L15&lt;=0,O15&lt;1),"Below break-even",IF(O15&lt;=1.1,"Close (within 10%)","Above break-even")))</f>
        <v/>
      </c>
      <c r="R15" s="11"/>
      <c r="S15" s="17" t="str">
        <f>IF(OR($B15="",$R15=""),"",IF(L15-R15&lt;=0,"Not possible",1/(L15-R15)))</f>
        <v/>
      </c>
      <c r="T15" s="10"/>
      <c r="U15" s="12" t="str">
        <f>IF(OR($B15="",$N15="",$T15=""),"",N15*T15*L15-T15)</f>
        <v/>
      </c>
    </row>
    <row r="16" spans="1:21" x14ac:dyDescent="0.25">
      <c r="A16" s="18"/>
      <c r="B16" s="10"/>
      <c r="C16" s="11"/>
      <c r="D16" s="12" t="str">
        <f>IF($B16="","",B16/(1+C16))</f>
        <v/>
      </c>
      <c r="E16" s="10"/>
      <c r="F16" s="10"/>
      <c r="G16" s="11"/>
      <c r="H16" s="10"/>
      <c r="I16" s="10"/>
      <c r="J16" s="10"/>
      <c r="K16" s="12" t="str">
        <f>IF($B16="","",D16-E16-F16-G16*D16-H16-I16-J16)</f>
        <v/>
      </c>
      <c r="L16" s="13" t="str">
        <f>IF($B16="","",K16/D16)</f>
        <v/>
      </c>
      <c r="M16" s="14" t="str">
        <f>IF($B16="","",IF(L16&lt;=0,"No break-even",1/L16))</f>
        <v/>
      </c>
      <c r="N16" s="15"/>
      <c r="O16" s="14" t="str">
        <f>IF(OR($B16="",$N16=""),"",N16*L16)</f>
        <v/>
      </c>
      <c r="P16" s="12" t="str">
        <f>IF(OR($B16="",$N16="",$N16&lt;=0),"",100*L16-100/N16)</f>
        <v/>
      </c>
      <c r="Q16" s="16" t="str">
        <f>IF(OR($B16="",$N16=""),"",IF(OR(L16&lt;=0,O16&lt;1),"Below break-even",IF(O16&lt;=1.1,"Close (within 10%)","Above break-even")))</f>
        <v/>
      </c>
      <c r="R16" s="11"/>
      <c r="S16" s="17" t="str">
        <f>IF(OR($B16="",$R16=""),"",IF(L16-R16&lt;=0,"Not possible",1/(L16-R16)))</f>
        <v/>
      </c>
      <c r="T16" s="10"/>
      <c r="U16" s="12" t="str">
        <f>IF(OR($B16="",$N16="",$T16=""),"",N16*T16*L16-T16)</f>
        <v/>
      </c>
    </row>
    <row r="17" spans="1:21" x14ac:dyDescent="0.25">
      <c r="A17" s="18"/>
      <c r="B17" s="10"/>
      <c r="C17" s="11"/>
      <c r="D17" s="12" t="str">
        <f>IF($B17="","",B17/(1+C17))</f>
        <v/>
      </c>
      <c r="E17" s="10"/>
      <c r="F17" s="10"/>
      <c r="G17" s="11"/>
      <c r="H17" s="10"/>
      <c r="I17" s="10"/>
      <c r="J17" s="10"/>
      <c r="K17" s="12" t="str">
        <f>IF($B17="","",D17-E17-F17-G17*D17-H17-I17-J17)</f>
        <v/>
      </c>
      <c r="L17" s="13" t="str">
        <f>IF($B17="","",K17/D17)</f>
        <v/>
      </c>
      <c r="M17" s="14" t="str">
        <f>IF($B17="","",IF(L17&lt;=0,"No break-even",1/L17))</f>
        <v/>
      </c>
      <c r="N17" s="15"/>
      <c r="O17" s="14" t="str">
        <f>IF(OR($B17="",$N17=""),"",N17*L17)</f>
        <v/>
      </c>
      <c r="P17" s="12" t="str">
        <f>IF(OR($B17="",$N17="",$N17&lt;=0),"",100*L17-100/N17)</f>
        <v/>
      </c>
      <c r="Q17" s="16" t="str">
        <f>IF(OR($B17="",$N17=""),"",IF(OR(L17&lt;=0,O17&lt;1),"Below break-even",IF(O17&lt;=1.1,"Close (within 10%)","Above break-even")))</f>
        <v/>
      </c>
      <c r="R17" s="11"/>
      <c r="S17" s="17" t="str">
        <f>IF(OR($B17="",$R17=""),"",IF(L17-R17&lt;=0,"Not possible",1/(L17-R17)))</f>
        <v/>
      </c>
      <c r="T17" s="10"/>
      <c r="U17" s="12" t="str">
        <f>IF(OR($B17="",$N17="",$T17=""),"",N17*T17*L17-T17)</f>
        <v/>
      </c>
    </row>
    <row r="18" spans="1:21" x14ac:dyDescent="0.25">
      <c r="A18" s="18"/>
      <c r="B18" s="10"/>
      <c r="C18" s="11"/>
      <c r="D18" s="12" t="str">
        <f>IF($B18="","",B18/(1+C18))</f>
        <v/>
      </c>
      <c r="E18" s="10"/>
      <c r="F18" s="10"/>
      <c r="G18" s="11"/>
      <c r="H18" s="10"/>
      <c r="I18" s="10"/>
      <c r="J18" s="10"/>
      <c r="K18" s="12" t="str">
        <f>IF($B18="","",D18-E18-F18-G18*D18-H18-I18-J18)</f>
        <v/>
      </c>
      <c r="L18" s="13" t="str">
        <f>IF($B18="","",K18/D18)</f>
        <v/>
      </c>
      <c r="M18" s="14" t="str">
        <f>IF($B18="","",IF(L18&lt;=0,"No break-even",1/L18))</f>
        <v/>
      </c>
      <c r="N18" s="15"/>
      <c r="O18" s="14" t="str">
        <f>IF(OR($B18="",$N18=""),"",N18*L18)</f>
        <v/>
      </c>
      <c r="P18" s="12" t="str">
        <f>IF(OR($B18="",$N18="",$N18&lt;=0),"",100*L18-100/N18)</f>
        <v/>
      </c>
      <c r="Q18" s="16" t="str">
        <f>IF(OR($B18="",$N18=""),"",IF(OR(L18&lt;=0,O18&lt;1),"Below break-even",IF(O18&lt;=1.1,"Close (within 10%)","Above break-even")))</f>
        <v/>
      </c>
      <c r="R18" s="11"/>
      <c r="S18" s="17" t="str">
        <f>IF(OR($B18="",$R18=""),"",IF(L18-R18&lt;=0,"Not possible",1/(L18-R18)))</f>
        <v/>
      </c>
      <c r="T18" s="10"/>
      <c r="U18" s="12" t="str">
        <f>IF(OR($B18="",$N18="",$T18=""),"",N18*T18*L18-T18)</f>
        <v/>
      </c>
    </row>
    <row r="19" spans="1:21" x14ac:dyDescent="0.25">
      <c r="A19" s="18"/>
      <c r="B19" s="10"/>
      <c r="C19" s="11"/>
      <c r="D19" s="12" t="str">
        <f>IF($B19="","",B19/(1+C19))</f>
        <v/>
      </c>
      <c r="E19" s="10"/>
      <c r="F19" s="10"/>
      <c r="G19" s="11"/>
      <c r="H19" s="10"/>
      <c r="I19" s="10"/>
      <c r="J19" s="10"/>
      <c r="K19" s="12" t="str">
        <f>IF($B19="","",D19-E19-F19-G19*D19-H19-I19-J19)</f>
        <v/>
      </c>
      <c r="L19" s="13" t="str">
        <f>IF($B19="","",K19/D19)</f>
        <v/>
      </c>
      <c r="M19" s="14" t="str">
        <f>IF($B19="","",IF(L19&lt;=0,"No break-even",1/L19))</f>
        <v/>
      </c>
      <c r="N19" s="15"/>
      <c r="O19" s="14" t="str">
        <f>IF(OR($B19="",$N19=""),"",N19*L19)</f>
        <v/>
      </c>
      <c r="P19" s="12" t="str">
        <f>IF(OR($B19="",$N19="",$N19&lt;=0),"",100*L19-100/N19)</f>
        <v/>
      </c>
      <c r="Q19" s="16" t="str">
        <f>IF(OR($B19="",$N19=""),"",IF(OR(L19&lt;=0,O19&lt;1),"Below break-even",IF(O19&lt;=1.1,"Close (within 10%)","Above break-even")))</f>
        <v/>
      </c>
      <c r="R19" s="11"/>
      <c r="S19" s="17" t="str">
        <f>IF(OR($B19="",$R19=""),"",IF(L19-R19&lt;=0,"Not possible",1/(L19-R19)))</f>
        <v/>
      </c>
      <c r="T19" s="10"/>
      <c r="U19" s="12" t="str">
        <f>IF(OR($B19="",$N19="",$T19=""),"",N19*T19*L19-T19)</f>
        <v/>
      </c>
    </row>
    <row r="20" spans="1:21" x14ac:dyDescent="0.25">
      <c r="A20" s="18"/>
      <c r="B20" s="10"/>
      <c r="C20" s="11"/>
      <c r="D20" s="12" t="str">
        <f>IF($B20="","",B20/(1+C20))</f>
        <v/>
      </c>
      <c r="E20" s="10"/>
      <c r="F20" s="10"/>
      <c r="G20" s="11"/>
      <c r="H20" s="10"/>
      <c r="I20" s="10"/>
      <c r="J20" s="10"/>
      <c r="K20" s="12" t="str">
        <f>IF($B20="","",D20-E20-F20-G20*D20-H20-I20-J20)</f>
        <v/>
      </c>
      <c r="L20" s="13" t="str">
        <f>IF($B20="","",K20/D20)</f>
        <v/>
      </c>
      <c r="M20" s="14" t="str">
        <f>IF($B20="","",IF(L20&lt;=0,"No break-even",1/L20))</f>
        <v/>
      </c>
      <c r="N20" s="15"/>
      <c r="O20" s="14" t="str">
        <f>IF(OR($B20="",$N20=""),"",N20*L20)</f>
        <v/>
      </c>
      <c r="P20" s="12" t="str">
        <f>IF(OR($B20="",$N20="",$N20&lt;=0),"",100*L20-100/N20)</f>
        <v/>
      </c>
      <c r="Q20" s="16" t="str">
        <f>IF(OR($B20="",$N20=""),"",IF(OR(L20&lt;=0,O20&lt;1),"Below break-even",IF(O20&lt;=1.1,"Close (within 10%)","Above break-even")))</f>
        <v/>
      </c>
      <c r="R20" s="11"/>
      <c r="S20" s="17" t="str">
        <f>IF(OR($B20="",$R20=""),"",IF(L20-R20&lt;=0,"Not possible",1/(L20-R20)))</f>
        <v/>
      </c>
      <c r="T20" s="10"/>
      <c r="U20" s="12" t="str">
        <f>IF(OR($B20="",$N20="",$T20=""),"",N20*T20*L20-T20)</f>
        <v/>
      </c>
    </row>
    <row r="21" spans="1:21" x14ac:dyDescent="0.25">
      <c r="A21" s="18"/>
      <c r="B21" s="10"/>
      <c r="C21" s="11"/>
      <c r="D21" s="12" t="str">
        <f>IF($B21="","",B21/(1+C21))</f>
        <v/>
      </c>
      <c r="E21" s="10"/>
      <c r="F21" s="10"/>
      <c r="G21" s="11"/>
      <c r="H21" s="10"/>
      <c r="I21" s="10"/>
      <c r="J21" s="10"/>
      <c r="K21" s="12" t="str">
        <f>IF($B21="","",D21-E21-F21-G21*D21-H21-I21-J21)</f>
        <v/>
      </c>
      <c r="L21" s="13" t="str">
        <f>IF($B21="","",K21/D21)</f>
        <v/>
      </c>
      <c r="M21" s="14" t="str">
        <f>IF($B21="","",IF(L21&lt;=0,"No break-even",1/L21))</f>
        <v/>
      </c>
      <c r="N21" s="15"/>
      <c r="O21" s="14" t="str">
        <f>IF(OR($B21="",$N21=""),"",N21*L21)</f>
        <v/>
      </c>
      <c r="P21" s="12" t="str">
        <f>IF(OR($B21="",$N21="",$N21&lt;=0),"",100*L21-100/N21)</f>
        <v/>
      </c>
      <c r="Q21" s="16" t="str">
        <f>IF(OR($B21="",$N21=""),"",IF(OR(L21&lt;=0,O21&lt;1),"Below break-even",IF(O21&lt;=1.1,"Close (within 10%)","Above break-even")))</f>
        <v/>
      </c>
      <c r="R21" s="11"/>
      <c r="S21" s="17" t="str">
        <f>IF(OR($B21="",$R21=""),"",IF(L21-R21&lt;=0,"Not possible",1/(L21-R21)))</f>
        <v/>
      </c>
      <c r="T21" s="10"/>
      <c r="U21" s="12" t="str">
        <f>IF(OR($B21="",$N21="",$T21=""),"",N21*T21*L21-T21)</f>
        <v/>
      </c>
    </row>
    <row r="22" spans="1:21" x14ac:dyDescent="0.25">
      <c r="A22" s="18"/>
      <c r="B22" s="10"/>
      <c r="C22" s="11"/>
      <c r="D22" s="12" t="str">
        <f>IF($B22="","",B22/(1+C22))</f>
        <v/>
      </c>
      <c r="E22" s="10"/>
      <c r="F22" s="10"/>
      <c r="G22" s="11"/>
      <c r="H22" s="10"/>
      <c r="I22" s="10"/>
      <c r="J22" s="10"/>
      <c r="K22" s="12" t="str">
        <f>IF($B22="","",D22-E22-F22-G22*D22-H22-I22-J22)</f>
        <v/>
      </c>
      <c r="L22" s="13" t="str">
        <f>IF($B22="","",K22/D22)</f>
        <v/>
      </c>
      <c r="M22" s="14" t="str">
        <f>IF($B22="","",IF(L22&lt;=0,"No break-even",1/L22))</f>
        <v/>
      </c>
      <c r="N22" s="15"/>
      <c r="O22" s="14" t="str">
        <f>IF(OR($B22="",$N22=""),"",N22*L22)</f>
        <v/>
      </c>
      <c r="P22" s="12" t="str">
        <f>IF(OR($B22="",$N22="",$N22&lt;=0),"",100*L22-100/N22)</f>
        <v/>
      </c>
      <c r="Q22" s="16" t="str">
        <f>IF(OR($B22="",$N22=""),"",IF(OR(L22&lt;=0,O22&lt;1),"Below break-even",IF(O22&lt;=1.1,"Close (within 10%)","Above break-even")))</f>
        <v/>
      </c>
      <c r="R22" s="11"/>
      <c r="S22" s="17" t="str">
        <f>IF(OR($B22="",$R22=""),"",IF(L22-R22&lt;=0,"Not possible",1/(L22-R22)))</f>
        <v/>
      </c>
      <c r="T22" s="10"/>
      <c r="U22" s="12" t="str">
        <f>IF(OR($B22="",$N22="",$T22=""),"",N22*T22*L22-T22)</f>
        <v/>
      </c>
    </row>
    <row r="23" spans="1:21" x14ac:dyDescent="0.25">
      <c r="A23" s="18"/>
      <c r="B23" s="10"/>
      <c r="C23" s="11"/>
      <c r="D23" s="12" t="str">
        <f>IF($B23="","",B23/(1+C23))</f>
        <v/>
      </c>
      <c r="E23" s="10"/>
      <c r="F23" s="10"/>
      <c r="G23" s="11"/>
      <c r="H23" s="10"/>
      <c r="I23" s="10"/>
      <c r="J23" s="10"/>
      <c r="K23" s="12" t="str">
        <f>IF($B23="","",D23-E23-F23-G23*D23-H23-I23-J23)</f>
        <v/>
      </c>
      <c r="L23" s="13" t="str">
        <f>IF($B23="","",K23/D23)</f>
        <v/>
      </c>
      <c r="M23" s="14" t="str">
        <f>IF($B23="","",IF(L23&lt;=0,"No break-even",1/L23))</f>
        <v/>
      </c>
      <c r="N23" s="15"/>
      <c r="O23" s="14" t="str">
        <f>IF(OR($B23="",$N23=""),"",N23*L23)</f>
        <v/>
      </c>
      <c r="P23" s="12" t="str">
        <f>IF(OR($B23="",$N23="",$N23&lt;=0),"",100*L23-100/N23)</f>
        <v/>
      </c>
      <c r="Q23" s="16" t="str">
        <f>IF(OR($B23="",$N23=""),"",IF(OR(L23&lt;=0,O23&lt;1),"Below break-even",IF(O23&lt;=1.1,"Close (within 10%)","Above break-even")))</f>
        <v/>
      </c>
      <c r="R23" s="11"/>
      <c r="S23" s="17" t="str">
        <f>IF(OR($B23="",$R23=""),"",IF(L23-R23&lt;=0,"Not possible",1/(L23-R23)))</f>
        <v/>
      </c>
      <c r="T23" s="10"/>
      <c r="U23" s="12" t="str">
        <f>IF(OR($B23="",$N23="",$T23=""),"",N23*T23*L23-T23)</f>
        <v/>
      </c>
    </row>
    <row r="24" spans="1:21" x14ac:dyDescent="0.25">
      <c r="A24" s="18"/>
      <c r="B24" s="10"/>
      <c r="C24" s="11"/>
      <c r="D24" s="12" t="str">
        <f>IF($B24="","",B24/(1+C24))</f>
        <v/>
      </c>
      <c r="E24" s="10"/>
      <c r="F24" s="10"/>
      <c r="G24" s="11"/>
      <c r="H24" s="10"/>
      <c r="I24" s="10"/>
      <c r="J24" s="10"/>
      <c r="K24" s="12" t="str">
        <f>IF($B24="","",D24-E24-F24-G24*D24-H24-I24-J24)</f>
        <v/>
      </c>
      <c r="L24" s="13" t="str">
        <f>IF($B24="","",K24/D24)</f>
        <v/>
      </c>
      <c r="M24" s="14" t="str">
        <f>IF($B24="","",IF(L24&lt;=0,"No break-even",1/L24))</f>
        <v/>
      </c>
      <c r="N24" s="15"/>
      <c r="O24" s="14" t="str">
        <f>IF(OR($B24="",$N24=""),"",N24*L24)</f>
        <v/>
      </c>
      <c r="P24" s="12" t="str">
        <f>IF(OR($B24="",$N24="",$N24&lt;=0),"",100*L24-100/N24)</f>
        <v/>
      </c>
      <c r="Q24" s="16" t="str">
        <f>IF(OR($B24="",$N24=""),"",IF(OR(L24&lt;=0,O24&lt;1),"Below break-even",IF(O24&lt;=1.1,"Close (within 10%)","Above break-even")))</f>
        <v/>
      </c>
      <c r="R24" s="11"/>
      <c r="S24" s="17" t="str">
        <f>IF(OR($B24="",$R24=""),"",IF(L24-R24&lt;=0,"Not possible",1/(L24-R24)))</f>
        <v/>
      </c>
      <c r="T24" s="10"/>
      <c r="U24" s="12" t="str">
        <f>IF(OR($B24="",$N24="",$T24=""),"",N24*T24*L24-T24)</f>
        <v/>
      </c>
    </row>
    <row r="25" spans="1:21" x14ac:dyDescent="0.25">
      <c r="A25" s="18"/>
      <c r="B25" s="10"/>
      <c r="C25" s="11"/>
      <c r="D25" s="12" t="str">
        <f>IF($B25="","",B25/(1+C25))</f>
        <v/>
      </c>
      <c r="E25" s="10"/>
      <c r="F25" s="10"/>
      <c r="G25" s="11"/>
      <c r="H25" s="10"/>
      <c r="I25" s="10"/>
      <c r="J25" s="10"/>
      <c r="K25" s="12" t="str">
        <f>IF($B25="","",D25-E25-F25-G25*D25-H25-I25-J25)</f>
        <v/>
      </c>
      <c r="L25" s="13" t="str">
        <f>IF($B25="","",K25/D25)</f>
        <v/>
      </c>
      <c r="M25" s="14" t="str">
        <f>IF($B25="","",IF(L25&lt;=0,"No break-even",1/L25))</f>
        <v/>
      </c>
      <c r="N25" s="15"/>
      <c r="O25" s="14" t="str">
        <f>IF(OR($B25="",$N25=""),"",N25*L25)</f>
        <v/>
      </c>
      <c r="P25" s="12" t="str">
        <f>IF(OR($B25="",$N25="",$N25&lt;=0),"",100*L25-100/N25)</f>
        <v/>
      </c>
      <c r="Q25" s="16" t="str">
        <f>IF(OR($B25="",$N25=""),"",IF(OR(L25&lt;=0,O25&lt;1),"Below break-even",IF(O25&lt;=1.1,"Close (within 10%)","Above break-even")))</f>
        <v/>
      </c>
      <c r="R25" s="11"/>
      <c r="S25" s="17" t="str">
        <f>IF(OR($B25="",$R25=""),"",IF(L25-R25&lt;=0,"Not possible",1/(L25-R25)))</f>
        <v/>
      </c>
      <c r="T25" s="10"/>
      <c r="U25" s="12" t="str">
        <f>IF(OR($B25="",$N25="",$T25=""),"",N25*T25*L25-T25)</f>
        <v/>
      </c>
    </row>
    <row r="26" spans="1:21" x14ac:dyDescent="0.25">
      <c r="A26" s="18"/>
      <c r="B26" s="10"/>
      <c r="C26" s="11"/>
      <c r="D26" s="12" t="str">
        <f>IF($B26="","",B26/(1+C26))</f>
        <v/>
      </c>
      <c r="E26" s="10"/>
      <c r="F26" s="10"/>
      <c r="G26" s="11"/>
      <c r="H26" s="10"/>
      <c r="I26" s="10"/>
      <c r="J26" s="10"/>
      <c r="K26" s="12" t="str">
        <f>IF($B26="","",D26-E26-F26-G26*D26-H26-I26-J26)</f>
        <v/>
      </c>
      <c r="L26" s="13" t="str">
        <f>IF($B26="","",K26/D26)</f>
        <v/>
      </c>
      <c r="M26" s="14" t="str">
        <f>IF($B26="","",IF(L26&lt;=0,"No break-even",1/L26))</f>
        <v/>
      </c>
      <c r="N26" s="15"/>
      <c r="O26" s="14" t="str">
        <f>IF(OR($B26="",$N26=""),"",N26*L26)</f>
        <v/>
      </c>
      <c r="P26" s="12" t="str">
        <f>IF(OR($B26="",$N26="",$N26&lt;=0),"",100*L26-100/N26)</f>
        <v/>
      </c>
      <c r="Q26" s="16" t="str">
        <f>IF(OR($B26="",$N26=""),"",IF(OR(L26&lt;=0,O26&lt;1),"Below break-even",IF(O26&lt;=1.1,"Close (within 10%)","Above break-even")))</f>
        <v/>
      </c>
      <c r="R26" s="11"/>
      <c r="S26" s="17" t="str">
        <f>IF(OR($B26="",$R26=""),"",IF(L26-R26&lt;=0,"Not possible",1/(L26-R26)))</f>
        <v/>
      </c>
      <c r="T26" s="10"/>
      <c r="U26" s="12" t="str">
        <f>IF(OR($B26="",$N26="",$T26=""),"",N26*T26*L26-T26)</f>
        <v/>
      </c>
    </row>
    <row r="27" spans="1:21" x14ac:dyDescent="0.25">
      <c r="A27" s="18"/>
      <c r="B27" s="10"/>
      <c r="C27" s="11"/>
      <c r="D27" s="12" t="str">
        <f>IF($B27="","",B27/(1+C27))</f>
        <v/>
      </c>
      <c r="E27" s="10"/>
      <c r="F27" s="10"/>
      <c r="G27" s="11"/>
      <c r="H27" s="10"/>
      <c r="I27" s="10"/>
      <c r="J27" s="10"/>
      <c r="K27" s="12" t="str">
        <f>IF($B27="","",D27-E27-F27-G27*D27-H27-I27-J27)</f>
        <v/>
      </c>
      <c r="L27" s="13" t="str">
        <f>IF($B27="","",K27/D27)</f>
        <v/>
      </c>
      <c r="M27" s="14" t="str">
        <f>IF($B27="","",IF(L27&lt;=0,"No break-even",1/L27))</f>
        <v/>
      </c>
      <c r="N27" s="15"/>
      <c r="O27" s="14" t="str">
        <f>IF(OR($B27="",$N27=""),"",N27*L27)</f>
        <v/>
      </c>
      <c r="P27" s="12" t="str">
        <f>IF(OR($B27="",$N27="",$N27&lt;=0),"",100*L27-100/N27)</f>
        <v/>
      </c>
      <c r="Q27" s="16" t="str">
        <f>IF(OR($B27="",$N27=""),"",IF(OR(L27&lt;=0,O27&lt;1),"Below break-even",IF(O27&lt;=1.1,"Close (within 10%)","Above break-even")))</f>
        <v/>
      </c>
      <c r="R27" s="11"/>
      <c r="S27" s="17" t="str">
        <f>IF(OR($B27="",$R27=""),"",IF(L27-R27&lt;=0,"Not possible",1/(L27-R27)))</f>
        <v/>
      </c>
      <c r="T27" s="10"/>
      <c r="U27" s="12" t="str">
        <f>IF(OR($B27="",$N27="",$T27=""),"",N27*T27*L27-T27)</f>
        <v/>
      </c>
    </row>
    <row r="28" spans="1:21" x14ac:dyDescent="0.25">
      <c r="A28" s="18"/>
      <c r="B28" s="10"/>
      <c r="C28" s="11"/>
      <c r="D28" s="12" t="str">
        <f>IF($B28="","",B28/(1+C28))</f>
        <v/>
      </c>
      <c r="E28" s="10"/>
      <c r="F28" s="10"/>
      <c r="G28" s="11"/>
      <c r="H28" s="10"/>
      <c r="I28" s="10"/>
      <c r="J28" s="10"/>
      <c r="K28" s="12" t="str">
        <f>IF($B28="","",D28-E28-F28-G28*D28-H28-I28-J28)</f>
        <v/>
      </c>
      <c r="L28" s="13" t="str">
        <f>IF($B28="","",K28/D28)</f>
        <v/>
      </c>
      <c r="M28" s="14" t="str">
        <f>IF($B28="","",IF(L28&lt;=0,"No break-even",1/L28))</f>
        <v/>
      </c>
      <c r="N28" s="15"/>
      <c r="O28" s="14" t="str">
        <f>IF(OR($B28="",$N28=""),"",N28*L28)</f>
        <v/>
      </c>
      <c r="P28" s="12" t="str">
        <f>IF(OR($B28="",$N28="",$N28&lt;=0),"",100*L28-100/N28)</f>
        <v/>
      </c>
      <c r="Q28" s="16" t="str">
        <f>IF(OR($B28="",$N28=""),"",IF(OR(L28&lt;=0,O28&lt;1),"Below break-even",IF(O28&lt;=1.1,"Close (within 10%)","Above break-even")))</f>
        <v/>
      </c>
      <c r="R28" s="11"/>
      <c r="S28" s="17" t="str">
        <f>IF(OR($B28="",$R28=""),"",IF(L28-R28&lt;=0,"Not possible",1/(L28-R28)))</f>
        <v/>
      </c>
      <c r="T28" s="10"/>
      <c r="U28" s="12" t="str">
        <f>IF(OR($B28="",$N28="",$T28=""),"",N28*T28*L28-T28)</f>
        <v/>
      </c>
    </row>
    <row r="29" spans="1:21" x14ac:dyDescent="0.25">
      <c r="A29" s="18"/>
      <c r="B29" s="10"/>
      <c r="C29" s="11"/>
      <c r="D29" s="12" t="str">
        <f>IF($B29="","",B29/(1+C29))</f>
        <v/>
      </c>
      <c r="E29" s="10"/>
      <c r="F29" s="10"/>
      <c r="G29" s="11"/>
      <c r="H29" s="10"/>
      <c r="I29" s="10"/>
      <c r="J29" s="10"/>
      <c r="K29" s="12" t="str">
        <f>IF($B29="","",D29-E29-F29-G29*D29-H29-I29-J29)</f>
        <v/>
      </c>
      <c r="L29" s="13" t="str">
        <f>IF($B29="","",K29/D29)</f>
        <v/>
      </c>
      <c r="M29" s="14" t="str">
        <f>IF($B29="","",IF(L29&lt;=0,"No break-even",1/L29))</f>
        <v/>
      </c>
      <c r="N29" s="15"/>
      <c r="O29" s="14" t="str">
        <f>IF(OR($B29="",$N29=""),"",N29*L29)</f>
        <v/>
      </c>
      <c r="P29" s="12" t="str">
        <f>IF(OR($B29="",$N29="",$N29&lt;=0),"",100*L29-100/N29)</f>
        <v/>
      </c>
      <c r="Q29" s="16" t="str">
        <f>IF(OR($B29="",$N29=""),"",IF(OR(L29&lt;=0,O29&lt;1),"Below break-even",IF(O29&lt;=1.1,"Close (within 10%)","Above break-even")))</f>
        <v/>
      </c>
      <c r="R29" s="11"/>
      <c r="S29" s="17" t="str">
        <f>IF(OR($B29="",$R29=""),"",IF(L29-R29&lt;=0,"Not possible",1/(L29-R29)))</f>
        <v/>
      </c>
      <c r="T29" s="10"/>
      <c r="U29" s="12" t="str">
        <f>IF(OR($B29="",$N29="",$T29=""),"",N29*T29*L29-T29)</f>
        <v/>
      </c>
    </row>
    <row r="30" spans="1:21" x14ac:dyDescent="0.25">
      <c r="A30" s="18"/>
      <c r="B30" s="10"/>
      <c r="C30" s="11"/>
      <c r="D30" s="12" t="str">
        <f>IF($B30="","",B30/(1+C30))</f>
        <v/>
      </c>
      <c r="E30" s="10"/>
      <c r="F30" s="10"/>
      <c r="G30" s="11"/>
      <c r="H30" s="10"/>
      <c r="I30" s="10"/>
      <c r="J30" s="10"/>
      <c r="K30" s="12" t="str">
        <f>IF($B30="","",D30-E30-F30-G30*D30-H30-I30-J30)</f>
        <v/>
      </c>
      <c r="L30" s="13" t="str">
        <f>IF($B30="","",K30/D30)</f>
        <v/>
      </c>
      <c r="M30" s="14" t="str">
        <f>IF($B30="","",IF(L30&lt;=0,"No break-even",1/L30))</f>
        <v/>
      </c>
      <c r="N30" s="15"/>
      <c r="O30" s="14" t="str">
        <f>IF(OR($B30="",$N30=""),"",N30*L30)</f>
        <v/>
      </c>
      <c r="P30" s="12" t="str">
        <f>IF(OR($B30="",$N30="",$N30&lt;=0),"",100*L30-100/N30)</f>
        <v/>
      </c>
      <c r="Q30" s="16" t="str">
        <f>IF(OR($B30="",$N30=""),"",IF(OR(L30&lt;=0,O30&lt;1),"Below break-even",IF(O30&lt;=1.1,"Close (within 10%)","Above break-even")))</f>
        <v/>
      </c>
      <c r="R30" s="11"/>
      <c r="S30" s="17" t="str">
        <f>IF(OR($B30="",$R30=""),"",IF(L30-R30&lt;=0,"Not possible",1/(L30-R30)))</f>
        <v/>
      </c>
      <c r="T30" s="10"/>
      <c r="U30" s="12" t="str">
        <f>IF(OR($B30="",$N30="",$T30=""),"",N30*T30*L30-T30)</f>
        <v/>
      </c>
    </row>
    <row r="31" spans="1:21" x14ac:dyDescent="0.25">
      <c r="A31" s="18"/>
      <c r="B31" s="10"/>
      <c r="C31" s="11"/>
      <c r="D31" s="12" t="str">
        <f>IF($B31="","",B31/(1+C31))</f>
        <v/>
      </c>
      <c r="E31" s="10"/>
      <c r="F31" s="10"/>
      <c r="G31" s="11"/>
      <c r="H31" s="10"/>
      <c r="I31" s="10"/>
      <c r="J31" s="10"/>
      <c r="K31" s="12" t="str">
        <f>IF($B31="","",D31-E31-F31-G31*D31-H31-I31-J31)</f>
        <v/>
      </c>
      <c r="L31" s="13" t="str">
        <f>IF($B31="","",K31/D31)</f>
        <v/>
      </c>
      <c r="M31" s="14" t="str">
        <f>IF($B31="","",IF(L31&lt;=0,"No break-even",1/L31))</f>
        <v/>
      </c>
      <c r="N31" s="15"/>
      <c r="O31" s="14" t="str">
        <f>IF(OR($B31="",$N31=""),"",N31*L31)</f>
        <v/>
      </c>
      <c r="P31" s="12" t="str">
        <f>IF(OR($B31="",$N31="",$N31&lt;=0),"",100*L31-100/N31)</f>
        <v/>
      </c>
      <c r="Q31" s="16" t="str">
        <f>IF(OR($B31="",$N31=""),"",IF(OR(L31&lt;=0,O31&lt;1),"Below break-even",IF(O31&lt;=1.1,"Close (within 10%)","Above break-even")))</f>
        <v/>
      </c>
      <c r="R31" s="11"/>
      <c r="S31" s="17" t="str">
        <f>IF(OR($B31="",$R31=""),"",IF(L31-R31&lt;=0,"Not possible",1/(L31-R31)))</f>
        <v/>
      </c>
      <c r="T31" s="10"/>
      <c r="U31" s="12" t="str">
        <f>IF(OR($B31="",$N31="",$T31=""),"",N31*T31*L31-T31)</f>
        <v/>
      </c>
    </row>
    <row r="32" spans="1:21" x14ac:dyDescent="0.25">
      <c r="A32" s="18"/>
      <c r="B32" s="10"/>
      <c r="C32" s="11"/>
      <c r="D32" s="12" t="str">
        <f>IF($B32="","",B32/(1+C32))</f>
        <v/>
      </c>
      <c r="E32" s="10"/>
      <c r="F32" s="10"/>
      <c r="G32" s="11"/>
      <c r="H32" s="10"/>
      <c r="I32" s="10"/>
      <c r="J32" s="10"/>
      <c r="K32" s="12" t="str">
        <f>IF($B32="","",D32-E32-F32-G32*D32-H32-I32-J32)</f>
        <v/>
      </c>
      <c r="L32" s="13" t="str">
        <f>IF($B32="","",K32/D32)</f>
        <v/>
      </c>
      <c r="M32" s="14" t="str">
        <f>IF($B32="","",IF(L32&lt;=0,"No break-even",1/L32))</f>
        <v/>
      </c>
      <c r="N32" s="15"/>
      <c r="O32" s="14" t="str">
        <f>IF(OR($B32="",$N32=""),"",N32*L32)</f>
        <v/>
      </c>
      <c r="P32" s="12" t="str">
        <f>IF(OR($B32="",$N32="",$N32&lt;=0),"",100*L32-100/N32)</f>
        <v/>
      </c>
      <c r="Q32" s="16" t="str">
        <f>IF(OR($B32="",$N32=""),"",IF(OR(L32&lt;=0,O32&lt;1),"Below break-even",IF(O32&lt;=1.1,"Close (within 10%)","Above break-even")))</f>
        <v/>
      </c>
      <c r="R32" s="11"/>
      <c r="S32" s="17" t="str">
        <f>IF(OR($B32="",$R32=""),"",IF(L32-R32&lt;=0,"Not possible",1/(L32-R32)))</f>
        <v/>
      </c>
      <c r="T32" s="10"/>
      <c r="U32" s="12" t="str">
        <f>IF(OR($B32="",$N32="",$T32=""),"",N32*T32*L32-T32)</f>
        <v/>
      </c>
    </row>
    <row r="33" spans="1:21" x14ac:dyDescent="0.25">
      <c r="A33" s="18"/>
      <c r="B33" s="10"/>
      <c r="C33" s="11"/>
      <c r="D33" s="12" t="str">
        <f>IF($B33="","",B33/(1+C33))</f>
        <v/>
      </c>
      <c r="E33" s="10"/>
      <c r="F33" s="10"/>
      <c r="G33" s="11"/>
      <c r="H33" s="10"/>
      <c r="I33" s="10"/>
      <c r="J33" s="10"/>
      <c r="K33" s="12" t="str">
        <f>IF($B33="","",D33-E33-F33-G33*D33-H33-I33-J33)</f>
        <v/>
      </c>
      <c r="L33" s="13" t="str">
        <f>IF($B33="","",K33/D33)</f>
        <v/>
      </c>
      <c r="M33" s="14" t="str">
        <f>IF($B33="","",IF(L33&lt;=0,"No break-even",1/L33))</f>
        <v/>
      </c>
      <c r="N33" s="15"/>
      <c r="O33" s="14" t="str">
        <f>IF(OR($B33="",$N33=""),"",N33*L33)</f>
        <v/>
      </c>
      <c r="P33" s="12" t="str">
        <f>IF(OR($B33="",$N33="",$N33&lt;=0),"",100*L33-100/N33)</f>
        <v/>
      </c>
      <c r="Q33" s="16" t="str">
        <f>IF(OR($B33="",$N33=""),"",IF(OR(L33&lt;=0,O33&lt;1),"Below break-even",IF(O33&lt;=1.1,"Close (within 10%)","Above break-even")))</f>
        <v/>
      </c>
      <c r="R33" s="11"/>
      <c r="S33" s="17" t="str">
        <f>IF(OR($B33="",$R33=""),"",IF(L33-R33&lt;=0,"Not possible",1/(L33-R33)))</f>
        <v/>
      </c>
      <c r="T33" s="10"/>
      <c r="U33" s="12" t="str">
        <f>IF(OR($B33="",$N33="",$T33=""),"",N33*T33*L33-T33)</f>
        <v/>
      </c>
    </row>
    <row r="34" spans="1:21" x14ac:dyDescent="0.25">
      <c r="A34" s="18"/>
      <c r="B34" s="10"/>
      <c r="C34" s="11"/>
      <c r="D34" s="12" t="str">
        <f>IF($B34="","",B34/(1+C34))</f>
        <v/>
      </c>
      <c r="E34" s="10"/>
      <c r="F34" s="10"/>
      <c r="G34" s="11"/>
      <c r="H34" s="10"/>
      <c r="I34" s="10"/>
      <c r="J34" s="10"/>
      <c r="K34" s="12" t="str">
        <f>IF($B34="","",D34-E34-F34-G34*D34-H34-I34-J34)</f>
        <v/>
      </c>
      <c r="L34" s="13" t="str">
        <f>IF($B34="","",K34/D34)</f>
        <v/>
      </c>
      <c r="M34" s="14" t="str">
        <f>IF($B34="","",IF(L34&lt;=0,"No break-even",1/L34))</f>
        <v/>
      </c>
      <c r="N34" s="15"/>
      <c r="O34" s="14" t="str">
        <f>IF(OR($B34="",$N34=""),"",N34*L34)</f>
        <v/>
      </c>
      <c r="P34" s="12" t="str">
        <f>IF(OR($B34="",$N34="",$N34&lt;=0),"",100*L34-100/N34)</f>
        <v/>
      </c>
      <c r="Q34" s="16" t="str">
        <f>IF(OR($B34="",$N34=""),"",IF(OR(L34&lt;=0,O34&lt;1),"Below break-even",IF(O34&lt;=1.1,"Close (within 10%)","Above break-even")))</f>
        <v/>
      </c>
      <c r="R34" s="11"/>
      <c r="S34" s="17" t="str">
        <f>IF(OR($B34="",$R34=""),"",IF(L34-R34&lt;=0,"Not possible",1/(L34-R34)))</f>
        <v/>
      </c>
      <c r="T34" s="10"/>
      <c r="U34" s="12" t="str">
        <f>IF(OR($B34="",$N34="",$T34=""),"",N34*T34*L34-T34)</f>
        <v/>
      </c>
    </row>
    <row r="35" spans="1:21" x14ac:dyDescent="0.25">
      <c r="A35" s="18"/>
      <c r="B35" s="10"/>
      <c r="C35" s="11"/>
      <c r="D35" s="12" t="str">
        <f>IF($B35="","",B35/(1+C35))</f>
        <v/>
      </c>
      <c r="E35" s="10"/>
      <c r="F35" s="10"/>
      <c r="G35" s="11"/>
      <c r="H35" s="10"/>
      <c r="I35" s="10"/>
      <c r="J35" s="10"/>
      <c r="K35" s="12" t="str">
        <f>IF($B35="","",D35-E35-F35-G35*D35-H35-I35-J35)</f>
        <v/>
      </c>
      <c r="L35" s="13" t="str">
        <f>IF($B35="","",K35/D35)</f>
        <v/>
      </c>
      <c r="M35" s="14" t="str">
        <f>IF($B35="","",IF(L35&lt;=0,"No break-even",1/L35))</f>
        <v/>
      </c>
      <c r="N35" s="15"/>
      <c r="O35" s="14" t="str">
        <f>IF(OR($B35="",$N35=""),"",N35*L35)</f>
        <v/>
      </c>
      <c r="P35" s="12" t="str">
        <f>IF(OR($B35="",$N35="",$N35&lt;=0),"",100*L35-100/N35)</f>
        <v/>
      </c>
      <c r="Q35" s="16" t="str">
        <f>IF(OR($B35="",$N35=""),"",IF(OR(L35&lt;=0,O35&lt;1),"Below break-even",IF(O35&lt;=1.1,"Close (within 10%)","Above break-even")))</f>
        <v/>
      </c>
      <c r="R35" s="11"/>
      <c r="S35" s="17" t="str">
        <f>IF(OR($B35="",$R35=""),"",IF(L35-R35&lt;=0,"Not possible",1/(L35-R35)))</f>
        <v/>
      </c>
      <c r="T35" s="10"/>
      <c r="U35" s="12" t="str">
        <f>IF(OR($B35="",$N35="",$T35=""),"",N35*T35*L35-T35)</f>
        <v/>
      </c>
    </row>
    <row r="36" spans="1:21" x14ac:dyDescent="0.25">
      <c r="A36" s="18"/>
      <c r="B36" s="10"/>
      <c r="C36" s="11"/>
      <c r="D36" s="12" t="str">
        <f>IF($B36="","",B36/(1+C36))</f>
        <v/>
      </c>
      <c r="E36" s="10"/>
      <c r="F36" s="10"/>
      <c r="G36" s="11"/>
      <c r="H36" s="10"/>
      <c r="I36" s="10"/>
      <c r="J36" s="10"/>
      <c r="K36" s="12" t="str">
        <f>IF($B36="","",D36-E36-F36-G36*D36-H36-I36-J36)</f>
        <v/>
      </c>
      <c r="L36" s="13" t="str">
        <f>IF($B36="","",K36/D36)</f>
        <v/>
      </c>
      <c r="M36" s="14" t="str">
        <f>IF($B36="","",IF(L36&lt;=0,"No break-even",1/L36))</f>
        <v/>
      </c>
      <c r="N36" s="15"/>
      <c r="O36" s="14" t="str">
        <f>IF(OR($B36="",$N36=""),"",N36*L36)</f>
        <v/>
      </c>
      <c r="P36" s="12" t="str">
        <f>IF(OR($B36="",$N36="",$N36&lt;=0),"",100*L36-100/N36)</f>
        <v/>
      </c>
      <c r="Q36" s="16" t="str">
        <f>IF(OR($B36="",$N36=""),"",IF(OR(L36&lt;=0,O36&lt;1),"Below break-even",IF(O36&lt;=1.1,"Close (within 10%)","Above break-even")))</f>
        <v/>
      </c>
      <c r="R36" s="11"/>
      <c r="S36" s="17" t="str">
        <f>IF(OR($B36="",$R36=""),"",IF(L36-R36&lt;=0,"Not possible",1/(L36-R36)))</f>
        <v/>
      </c>
      <c r="T36" s="10"/>
      <c r="U36" s="12" t="str">
        <f>IF(OR($B36="",$N36="",$T36=""),"",N36*T36*L36-T36)</f>
        <v/>
      </c>
    </row>
    <row r="37" spans="1:21" x14ac:dyDescent="0.25">
      <c r="A37" s="18"/>
      <c r="B37" s="10"/>
      <c r="C37" s="11"/>
      <c r="D37" s="12" t="str">
        <f>IF($B37="","",B37/(1+C37))</f>
        <v/>
      </c>
      <c r="E37" s="10"/>
      <c r="F37" s="10"/>
      <c r="G37" s="11"/>
      <c r="H37" s="10"/>
      <c r="I37" s="10"/>
      <c r="J37" s="10"/>
      <c r="K37" s="12" t="str">
        <f>IF($B37="","",D37-E37-F37-G37*D37-H37-I37-J37)</f>
        <v/>
      </c>
      <c r="L37" s="13" t="str">
        <f>IF($B37="","",K37/D37)</f>
        <v/>
      </c>
      <c r="M37" s="14" t="str">
        <f>IF($B37="","",IF(L37&lt;=0,"No break-even",1/L37))</f>
        <v/>
      </c>
      <c r="N37" s="15"/>
      <c r="O37" s="14" t="str">
        <f>IF(OR($B37="",$N37=""),"",N37*L37)</f>
        <v/>
      </c>
      <c r="P37" s="12" t="str">
        <f>IF(OR($B37="",$N37="",$N37&lt;=0),"",100*L37-100/N37)</f>
        <v/>
      </c>
      <c r="Q37" s="16" t="str">
        <f>IF(OR($B37="",$N37=""),"",IF(OR(L37&lt;=0,O37&lt;1),"Below break-even",IF(O37&lt;=1.1,"Close (within 10%)","Above break-even")))</f>
        <v/>
      </c>
      <c r="R37" s="11"/>
      <c r="S37" s="17" t="str">
        <f>IF(OR($B37="",$R37=""),"",IF(L37-R37&lt;=0,"Not possible",1/(L37-R37)))</f>
        <v/>
      </c>
      <c r="T37" s="10"/>
      <c r="U37" s="12" t="str">
        <f>IF(OR($B37="",$N37="",$T37=""),"",N37*T37*L37-T37)</f>
        <v/>
      </c>
    </row>
    <row r="38" spans="1:21" x14ac:dyDescent="0.25">
      <c r="A38" s="18"/>
      <c r="B38" s="10"/>
      <c r="C38" s="11"/>
      <c r="D38" s="12" t="str">
        <f>IF($B38="","",B38/(1+C38))</f>
        <v/>
      </c>
      <c r="E38" s="10"/>
      <c r="F38" s="10"/>
      <c r="G38" s="11"/>
      <c r="H38" s="10"/>
      <c r="I38" s="10"/>
      <c r="J38" s="10"/>
      <c r="K38" s="12" t="str">
        <f>IF($B38="","",D38-E38-F38-G38*D38-H38-I38-J38)</f>
        <v/>
      </c>
      <c r="L38" s="13" t="str">
        <f>IF($B38="","",K38/D38)</f>
        <v/>
      </c>
      <c r="M38" s="14" t="str">
        <f>IF($B38="","",IF(L38&lt;=0,"No break-even",1/L38))</f>
        <v/>
      </c>
      <c r="N38" s="15"/>
      <c r="O38" s="14" t="str">
        <f>IF(OR($B38="",$N38=""),"",N38*L38)</f>
        <v/>
      </c>
      <c r="P38" s="12" t="str">
        <f>IF(OR($B38="",$N38="",$N38&lt;=0),"",100*L38-100/N38)</f>
        <v/>
      </c>
      <c r="Q38" s="16" t="str">
        <f>IF(OR($B38="",$N38=""),"",IF(OR(L38&lt;=0,O38&lt;1),"Below break-even",IF(O38&lt;=1.1,"Close (within 10%)","Above break-even")))</f>
        <v/>
      </c>
      <c r="R38" s="11"/>
      <c r="S38" s="17" t="str">
        <f>IF(OR($B38="",$R38=""),"",IF(L38-R38&lt;=0,"Not possible",1/(L38-R38)))</f>
        <v/>
      </c>
      <c r="T38" s="10"/>
      <c r="U38" s="12" t="str">
        <f>IF(OR($B38="",$N38="",$T38=""),"",N38*T38*L38-T38)</f>
        <v/>
      </c>
    </row>
    <row r="39" spans="1:21" x14ac:dyDescent="0.25">
      <c r="A39" s="18"/>
      <c r="B39" s="10"/>
      <c r="C39" s="11"/>
      <c r="D39" s="12" t="str">
        <f>IF($B39="","",B39/(1+C39))</f>
        <v/>
      </c>
      <c r="E39" s="10"/>
      <c r="F39" s="10"/>
      <c r="G39" s="11"/>
      <c r="H39" s="10"/>
      <c r="I39" s="10"/>
      <c r="J39" s="10"/>
      <c r="K39" s="12" t="str">
        <f>IF($B39="","",D39-E39-F39-G39*D39-H39-I39-J39)</f>
        <v/>
      </c>
      <c r="L39" s="13" t="str">
        <f>IF($B39="","",K39/D39)</f>
        <v/>
      </c>
      <c r="M39" s="14" t="str">
        <f>IF($B39="","",IF(L39&lt;=0,"No break-even",1/L39))</f>
        <v/>
      </c>
      <c r="N39" s="15"/>
      <c r="O39" s="14" t="str">
        <f>IF(OR($B39="",$N39=""),"",N39*L39)</f>
        <v/>
      </c>
      <c r="P39" s="12" t="str">
        <f>IF(OR($B39="",$N39="",$N39&lt;=0),"",100*L39-100/N39)</f>
        <v/>
      </c>
      <c r="Q39" s="16" t="str">
        <f>IF(OR($B39="",$N39=""),"",IF(OR(L39&lt;=0,O39&lt;1),"Below break-even",IF(O39&lt;=1.1,"Close (within 10%)","Above break-even")))</f>
        <v/>
      </c>
      <c r="R39" s="11"/>
      <c r="S39" s="17" t="str">
        <f>IF(OR($B39="",$R39=""),"",IF(L39-R39&lt;=0,"Not possible",1/(L39-R39)))</f>
        <v/>
      </c>
      <c r="T39" s="10"/>
      <c r="U39" s="12" t="str">
        <f>IF(OR($B39="",$N39="",$T39=""),"",N39*T39*L39-T39)</f>
        <v/>
      </c>
    </row>
    <row r="40" spans="1:21" x14ac:dyDescent="0.25">
      <c r="A40" s="18"/>
      <c r="B40" s="10"/>
      <c r="C40" s="11"/>
      <c r="D40" s="12" t="str">
        <f>IF($B40="","",B40/(1+C40))</f>
        <v/>
      </c>
      <c r="E40" s="10"/>
      <c r="F40" s="10"/>
      <c r="G40" s="11"/>
      <c r="H40" s="10"/>
      <c r="I40" s="10"/>
      <c r="J40" s="10"/>
      <c r="K40" s="12" t="str">
        <f>IF($B40="","",D40-E40-F40-G40*D40-H40-I40-J40)</f>
        <v/>
      </c>
      <c r="L40" s="13" t="str">
        <f>IF($B40="","",K40/D40)</f>
        <v/>
      </c>
      <c r="M40" s="14" t="str">
        <f>IF($B40="","",IF(L40&lt;=0,"No break-even",1/L40))</f>
        <v/>
      </c>
      <c r="N40" s="15"/>
      <c r="O40" s="14" t="str">
        <f>IF(OR($B40="",$N40=""),"",N40*L40)</f>
        <v/>
      </c>
      <c r="P40" s="12" t="str">
        <f>IF(OR($B40="",$N40="",$N40&lt;=0),"",100*L40-100/N40)</f>
        <v/>
      </c>
      <c r="Q40" s="16" t="str">
        <f>IF(OR($B40="",$N40=""),"",IF(OR(L40&lt;=0,O40&lt;1),"Below break-even",IF(O40&lt;=1.1,"Close (within 10%)","Above break-even")))</f>
        <v/>
      </c>
      <c r="R40" s="11"/>
      <c r="S40" s="17" t="str">
        <f>IF(OR($B40="",$R40=""),"",IF(L40-R40&lt;=0,"Not possible",1/(L40-R40)))</f>
        <v/>
      </c>
      <c r="T40" s="10"/>
      <c r="U40" s="12" t="str">
        <f>IF(OR($B40="",$N40="",$T40=""),"",N40*T40*L40-T40)</f>
        <v/>
      </c>
    </row>
    <row r="41" spans="1:21" x14ac:dyDescent="0.25">
      <c r="A41" s="18"/>
      <c r="B41" s="10"/>
      <c r="C41" s="11"/>
      <c r="D41" s="12" t="str">
        <f>IF($B41="","",B41/(1+C41))</f>
        <v/>
      </c>
      <c r="E41" s="10"/>
      <c r="F41" s="10"/>
      <c r="G41" s="11"/>
      <c r="H41" s="10"/>
      <c r="I41" s="10"/>
      <c r="J41" s="10"/>
      <c r="K41" s="12" t="str">
        <f>IF($B41="","",D41-E41-F41-G41*D41-H41-I41-J41)</f>
        <v/>
      </c>
      <c r="L41" s="13" t="str">
        <f>IF($B41="","",K41/D41)</f>
        <v/>
      </c>
      <c r="M41" s="14" t="str">
        <f>IF($B41="","",IF(L41&lt;=0,"No break-even",1/L41))</f>
        <v/>
      </c>
      <c r="N41" s="15"/>
      <c r="O41" s="14" t="str">
        <f>IF(OR($B41="",$N41=""),"",N41*L41)</f>
        <v/>
      </c>
      <c r="P41" s="12" t="str">
        <f>IF(OR($B41="",$N41="",$N41&lt;=0),"",100*L41-100/N41)</f>
        <v/>
      </c>
      <c r="Q41" s="16" t="str">
        <f>IF(OR($B41="",$N41=""),"",IF(OR(L41&lt;=0,O41&lt;1),"Below break-even",IF(O41&lt;=1.1,"Close (within 10%)","Above break-even")))</f>
        <v/>
      </c>
      <c r="R41" s="11"/>
      <c r="S41" s="17" t="str">
        <f>IF(OR($B41="",$R41=""),"",IF(L41-R41&lt;=0,"Not possible",1/(L41-R41)))</f>
        <v/>
      </c>
      <c r="T41" s="10"/>
      <c r="U41" s="12" t="str">
        <f>IF(OR($B41="",$N41="",$T41=""),"",N41*T41*L41-T41)</f>
        <v/>
      </c>
    </row>
    <row r="42" spans="1:21" x14ac:dyDescent="0.25">
      <c r="A42" s="18"/>
      <c r="B42" s="10"/>
      <c r="C42" s="11"/>
      <c r="D42" s="12" t="str">
        <f>IF($B42="","",B42/(1+C42))</f>
        <v/>
      </c>
      <c r="E42" s="10"/>
      <c r="F42" s="10"/>
      <c r="G42" s="11"/>
      <c r="H42" s="10"/>
      <c r="I42" s="10"/>
      <c r="J42" s="10"/>
      <c r="K42" s="12" t="str">
        <f>IF($B42="","",D42-E42-F42-G42*D42-H42-I42-J42)</f>
        <v/>
      </c>
      <c r="L42" s="13" t="str">
        <f>IF($B42="","",K42/D42)</f>
        <v/>
      </c>
      <c r="M42" s="14" t="str">
        <f>IF($B42="","",IF(L42&lt;=0,"No break-even",1/L42))</f>
        <v/>
      </c>
      <c r="N42" s="15"/>
      <c r="O42" s="14" t="str">
        <f>IF(OR($B42="",$N42=""),"",N42*L42)</f>
        <v/>
      </c>
      <c r="P42" s="12" t="str">
        <f>IF(OR($B42="",$N42="",$N42&lt;=0),"",100*L42-100/N42)</f>
        <v/>
      </c>
      <c r="Q42" s="16" t="str">
        <f>IF(OR($B42="",$N42=""),"",IF(OR(L42&lt;=0,O42&lt;1),"Below break-even",IF(O42&lt;=1.1,"Close (within 10%)","Above break-even")))</f>
        <v/>
      </c>
      <c r="R42" s="11"/>
      <c r="S42" s="17" t="str">
        <f>IF(OR($B42="",$R42=""),"",IF(L42-R42&lt;=0,"Not possible",1/(L42-R42)))</f>
        <v/>
      </c>
      <c r="T42" s="10"/>
      <c r="U42" s="12" t="str">
        <f>IF(OR($B42="",$N42="",$T42=""),"",N42*T42*L42-T42)</f>
        <v/>
      </c>
    </row>
    <row r="43" spans="1:21" x14ac:dyDescent="0.25">
      <c r="A43" s="18"/>
      <c r="B43" s="10"/>
      <c r="C43" s="11"/>
      <c r="D43" s="12" t="str">
        <f>IF($B43="","",B43/(1+C43))</f>
        <v/>
      </c>
      <c r="E43" s="10"/>
      <c r="F43" s="10"/>
      <c r="G43" s="11"/>
      <c r="H43" s="10"/>
      <c r="I43" s="10"/>
      <c r="J43" s="10"/>
      <c r="K43" s="12" t="str">
        <f>IF($B43="","",D43-E43-F43-G43*D43-H43-I43-J43)</f>
        <v/>
      </c>
      <c r="L43" s="13" t="str">
        <f>IF($B43="","",K43/D43)</f>
        <v/>
      </c>
      <c r="M43" s="14" t="str">
        <f>IF($B43="","",IF(L43&lt;=0,"No break-even",1/L43))</f>
        <v/>
      </c>
      <c r="N43" s="15"/>
      <c r="O43" s="14" t="str">
        <f>IF(OR($B43="",$N43=""),"",N43*L43)</f>
        <v/>
      </c>
      <c r="P43" s="12" t="str">
        <f>IF(OR($B43="",$N43="",$N43&lt;=0),"",100*L43-100/N43)</f>
        <v/>
      </c>
      <c r="Q43" s="16" t="str">
        <f>IF(OR($B43="",$N43=""),"",IF(OR(L43&lt;=0,O43&lt;1),"Below break-even",IF(O43&lt;=1.1,"Close (within 10%)","Above break-even")))</f>
        <v/>
      </c>
      <c r="R43" s="11"/>
      <c r="S43" s="17" t="str">
        <f>IF(OR($B43="",$R43=""),"",IF(L43-R43&lt;=0,"Not possible",1/(L43-R43)))</f>
        <v/>
      </c>
      <c r="T43" s="10"/>
      <c r="U43" s="12" t="str">
        <f>IF(OR($B43="",$N43="",$T43=""),"",N43*T43*L43-T43)</f>
        <v/>
      </c>
    </row>
    <row r="44" spans="1:21" x14ac:dyDescent="0.25">
      <c r="A44" s="18"/>
      <c r="B44" s="10"/>
      <c r="C44" s="11"/>
      <c r="D44" s="12" t="str">
        <f>IF($B44="","",B44/(1+C44))</f>
        <v/>
      </c>
      <c r="E44" s="10"/>
      <c r="F44" s="10"/>
      <c r="G44" s="11"/>
      <c r="H44" s="10"/>
      <c r="I44" s="10"/>
      <c r="J44" s="10"/>
      <c r="K44" s="12" t="str">
        <f>IF($B44="","",D44-E44-F44-G44*D44-H44-I44-J44)</f>
        <v/>
      </c>
      <c r="L44" s="13" t="str">
        <f>IF($B44="","",K44/D44)</f>
        <v/>
      </c>
      <c r="M44" s="14" t="str">
        <f>IF($B44="","",IF(L44&lt;=0,"No break-even",1/L44))</f>
        <v/>
      </c>
      <c r="N44" s="15"/>
      <c r="O44" s="14" t="str">
        <f>IF(OR($B44="",$N44=""),"",N44*L44)</f>
        <v/>
      </c>
      <c r="P44" s="12" t="str">
        <f>IF(OR($B44="",$N44="",$N44&lt;=0),"",100*L44-100/N44)</f>
        <v/>
      </c>
      <c r="Q44" s="16" t="str">
        <f>IF(OR($B44="",$N44=""),"",IF(OR(L44&lt;=0,O44&lt;1),"Below break-even",IF(O44&lt;=1.1,"Close (within 10%)","Above break-even")))</f>
        <v/>
      </c>
      <c r="R44" s="11"/>
      <c r="S44" s="17" t="str">
        <f>IF(OR($B44="",$R44=""),"",IF(L44-R44&lt;=0,"Not possible",1/(L44-R44)))</f>
        <v/>
      </c>
      <c r="T44" s="10"/>
      <c r="U44" s="12" t="str">
        <f>IF(OR($B44="",$N44="",$T44=""),"",N44*T44*L44-T44)</f>
        <v/>
      </c>
    </row>
    <row r="45" spans="1:21" x14ac:dyDescent="0.25">
      <c r="A45" s="18"/>
      <c r="B45" s="10"/>
      <c r="C45" s="11"/>
      <c r="D45" s="12" t="str">
        <f>IF($B45="","",B45/(1+C45))</f>
        <v/>
      </c>
      <c r="E45" s="10"/>
      <c r="F45" s="10"/>
      <c r="G45" s="11"/>
      <c r="H45" s="10"/>
      <c r="I45" s="10"/>
      <c r="J45" s="10"/>
      <c r="K45" s="12" t="str">
        <f>IF($B45="","",D45-E45-F45-G45*D45-H45-I45-J45)</f>
        <v/>
      </c>
      <c r="L45" s="13" t="str">
        <f>IF($B45="","",K45/D45)</f>
        <v/>
      </c>
      <c r="M45" s="14" t="str">
        <f>IF($B45="","",IF(L45&lt;=0,"No break-even",1/L45))</f>
        <v/>
      </c>
      <c r="N45" s="15"/>
      <c r="O45" s="14" t="str">
        <f>IF(OR($B45="",$N45=""),"",N45*L45)</f>
        <v/>
      </c>
      <c r="P45" s="12" t="str">
        <f>IF(OR($B45="",$N45="",$N45&lt;=0),"",100*L45-100/N45)</f>
        <v/>
      </c>
      <c r="Q45" s="16" t="str">
        <f>IF(OR($B45="",$N45=""),"",IF(OR(L45&lt;=0,O45&lt;1),"Below break-even",IF(O45&lt;=1.1,"Close (within 10%)","Above break-even")))</f>
        <v/>
      </c>
      <c r="R45" s="11"/>
      <c r="S45" s="17" t="str">
        <f>IF(OR($B45="",$R45=""),"",IF(L45-R45&lt;=0,"Not possible",1/(L45-R45)))</f>
        <v/>
      </c>
      <c r="T45" s="10"/>
      <c r="U45" s="12" t="str">
        <f>IF(OR($B45="",$N45="",$T45=""),"",N45*T45*L45-T45)</f>
        <v/>
      </c>
    </row>
    <row r="46" spans="1:21" x14ac:dyDescent="0.25">
      <c r="A46" s="18"/>
      <c r="B46" s="10"/>
      <c r="C46" s="11"/>
      <c r="D46" s="12" t="str">
        <f>IF($B46="","",B46/(1+C46))</f>
        <v/>
      </c>
      <c r="E46" s="10"/>
      <c r="F46" s="10"/>
      <c r="G46" s="11"/>
      <c r="H46" s="10"/>
      <c r="I46" s="10"/>
      <c r="J46" s="10"/>
      <c r="K46" s="12" t="str">
        <f>IF($B46="","",D46-E46-F46-G46*D46-H46-I46-J46)</f>
        <v/>
      </c>
      <c r="L46" s="13" t="str">
        <f>IF($B46="","",K46/D46)</f>
        <v/>
      </c>
      <c r="M46" s="14" t="str">
        <f>IF($B46="","",IF(L46&lt;=0,"No break-even",1/L46))</f>
        <v/>
      </c>
      <c r="N46" s="15"/>
      <c r="O46" s="14" t="str">
        <f>IF(OR($B46="",$N46=""),"",N46*L46)</f>
        <v/>
      </c>
      <c r="P46" s="12" t="str">
        <f>IF(OR($B46="",$N46="",$N46&lt;=0),"",100*L46-100/N46)</f>
        <v/>
      </c>
      <c r="Q46" s="16" t="str">
        <f>IF(OR($B46="",$N46=""),"",IF(OR(L46&lt;=0,O46&lt;1),"Below break-even",IF(O46&lt;=1.1,"Close (within 10%)","Above break-even")))</f>
        <v/>
      </c>
      <c r="R46" s="11"/>
      <c r="S46" s="17" t="str">
        <f>IF(OR($B46="",$R46=""),"",IF(L46-R46&lt;=0,"Not possible",1/(L46-R46)))</f>
        <v/>
      </c>
      <c r="T46" s="10"/>
      <c r="U46" s="12" t="str">
        <f>IF(OR($B46="",$N46="",$T46=""),"",N46*T46*L46-T46)</f>
        <v/>
      </c>
    </row>
    <row r="47" spans="1:21" x14ac:dyDescent="0.25">
      <c r="A47" s="18"/>
      <c r="B47" s="10"/>
      <c r="C47" s="11"/>
      <c r="D47" s="12" t="str">
        <f>IF($B47="","",B47/(1+C47))</f>
        <v/>
      </c>
      <c r="E47" s="10"/>
      <c r="F47" s="10"/>
      <c r="G47" s="11"/>
      <c r="H47" s="10"/>
      <c r="I47" s="10"/>
      <c r="J47" s="10"/>
      <c r="K47" s="12" t="str">
        <f>IF($B47="","",D47-E47-F47-G47*D47-H47-I47-J47)</f>
        <v/>
      </c>
      <c r="L47" s="13" t="str">
        <f>IF($B47="","",K47/D47)</f>
        <v/>
      </c>
      <c r="M47" s="14" t="str">
        <f>IF($B47="","",IF(L47&lt;=0,"No break-even",1/L47))</f>
        <v/>
      </c>
      <c r="N47" s="15"/>
      <c r="O47" s="14" t="str">
        <f>IF(OR($B47="",$N47=""),"",N47*L47)</f>
        <v/>
      </c>
      <c r="P47" s="12" t="str">
        <f>IF(OR($B47="",$N47="",$N47&lt;=0),"",100*L47-100/N47)</f>
        <v/>
      </c>
      <c r="Q47" s="16" t="str">
        <f>IF(OR($B47="",$N47=""),"",IF(OR(L47&lt;=0,O47&lt;1),"Below break-even",IF(O47&lt;=1.1,"Close (within 10%)","Above break-even")))</f>
        <v/>
      </c>
      <c r="R47" s="11"/>
      <c r="S47" s="17" t="str">
        <f>IF(OR($B47="",$R47=""),"",IF(L47-R47&lt;=0,"Not possible",1/(L47-R47)))</f>
        <v/>
      </c>
      <c r="T47" s="10"/>
      <c r="U47" s="12" t="str">
        <f>IF(OR($B47="",$N47="",$T47=""),"",N47*T47*L47-T47)</f>
        <v/>
      </c>
    </row>
    <row r="48" spans="1:21" x14ac:dyDescent="0.25">
      <c r="A48" s="18"/>
      <c r="B48" s="10"/>
      <c r="C48" s="11"/>
      <c r="D48" s="12" t="str">
        <f>IF($B48="","",B48/(1+C48))</f>
        <v/>
      </c>
      <c r="E48" s="10"/>
      <c r="F48" s="10"/>
      <c r="G48" s="11"/>
      <c r="H48" s="10"/>
      <c r="I48" s="10"/>
      <c r="J48" s="10"/>
      <c r="K48" s="12" t="str">
        <f>IF($B48="","",D48-E48-F48-G48*D48-H48-I48-J48)</f>
        <v/>
      </c>
      <c r="L48" s="13" t="str">
        <f>IF($B48="","",K48/D48)</f>
        <v/>
      </c>
      <c r="M48" s="14" t="str">
        <f>IF($B48="","",IF(L48&lt;=0,"No break-even",1/L48))</f>
        <v/>
      </c>
      <c r="N48" s="15"/>
      <c r="O48" s="14" t="str">
        <f>IF(OR($B48="",$N48=""),"",N48*L48)</f>
        <v/>
      </c>
      <c r="P48" s="12" t="str">
        <f>IF(OR($B48="",$N48="",$N48&lt;=0),"",100*L48-100/N48)</f>
        <v/>
      </c>
      <c r="Q48" s="16" t="str">
        <f>IF(OR($B48="",$N48=""),"",IF(OR(L48&lt;=0,O48&lt;1),"Below break-even",IF(O48&lt;=1.1,"Close (within 10%)","Above break-even")))</f>
        <v/>
      </c>
      <c r="R48" s="11"/>
      <c r="S48" s="17" t="str">
        <f>IF(OR($B48="",$R48=""),"",IF(L48-R48&lt;=0,"Not possible",1/(L48-R48)))</f>
        <v/>
      </c>
      <c r="T48" s="10"/>
      <c r="U48" s="12" t="str">
        <f>IF(OR($B48="",$N48="",$T48=""),"",N48*T48*L48-T48)</f>
        <v/>
      </c>
    </row>
    <row r="49" spans="1:21" x14ac:dyDescent="0.25">
      <c r="A49" s="18"/>
      <c r="B49" s="10"/>
      <c r="C49" s="11"/>
      <c r="D49" s="12" t="str">
        <f>IF($B49="","",B49/(1+C49))</f>
        <v/>
      </c>
      <c r="E49" s="10"/>
      <c r="F49" s="10"/>
      <c r="G49" s="11"/>
      <c r="H49" s="10"/>
      <c r="I49" s="10"/>
      <c r="J49" s="10"/>
      <c r="K49" s="12" t="str">
        <f>IF($B49="","",D49-E49-F49-G49*D49-H49-I49-J49)</f>
        <v/>
      </c>
      <c r="L49" s="13" t="str">
        <f>IF($B49="","",K49/D49)</f>
        <v/>
      </c>
      <c r="M49" s="14" t="str">
        <f>IF($B49="","",IF(L49&lt;=0,"No break-even",1/L49))</f>
        <v/>
      </c>
      <c r="N49" s="15"/>
      <c r="O49" s="14" t="str">
        <f>IF(OR($B49="",$N49=""),"",N49*L49)</f>
        <v/>
      </c>
      <c r="P49" s="12" t="str">
        <f>IF(OR($B49="",$N49="",$N49&lt;=0),"",100*L49-100/N49)</f>
        <v/>
      </c>
      <c r="Q49" s="16" t="str">
        <f>IF(OR($B49="",$N49=""),"",IF(OR(L49&lt;=0,O49&lt;1),"Below break-even",IF(O49&lt;=1.1,"Close (within 10%)","Above break-even")))</f>
        <v/>
      </c>
      <c r="R49" s="11"/>
      <c r="S49" s="17" t="str">
        <f>IF(OR($B49="",$R49=""),"",IF(L49-R49&lt;=0,"Not possible",1/(L49-R49)))</f>
        <v/>
      </c>
      <c r="T49" s="10"/>
      <c r="U49" s="12" t="str">
        <f>IF(OR($B49="",$N49="",$T49=""),"",N49*T49*L49-T49)</f>
        <v/>
      </c>
    </row>
    <row r="50" spans="1:21" x14ac:dyDescent="0.25">
      <c r="A50" s="18"/>
      <c r="B50" s="10"/>
      <c r="C50" s="11"/>
      <c r="D50" s="12" t="str">
        <f>IF($B50="","",B50/(1+C50))</f>
        <v/>
      </c>
      <c r="E50" s="10"/>
      <c r="F50" s="10"/>
      <c r="G50" s="11"/>
      <c r="H50" s="10"/>
      <c r="I50" s="10"/>
      <c r="J50" s="10"/>
      <c r="K50" s="12" t="str">
        <f>IF($B50="","",D50-E50-F50-G50*D50-H50-I50-J50)</f>
        <v/>
      </c>
      <c r="L50" s="13" t="str">
        <f>IF($B50="","",K50/D50)</f>
        <v/>
      </c>
      <c r="M50" s="14" t="str">
        <f>IF($B50="","",IF(L50&lt;=0,"No break-even",1/L50))</f>
        <v/>
      </c>
      <c r="N50" s="15"/>
      <c r="O50" s="14" t="str">
        <f>IF(OR($B50="",$N50=""),"",N50*L50)</f>
        <v/>
      </c>
      <c r="P50" s="12" t="str">
        <f>IF(OR($B50="",$N50="",$N50&lt;=0),"",100*L50-100/N50)</f>
        <v/>
      </c>
      <c r="Q50" s="16" t="str">
        <f>IF(OR($B50="",$N50=""),"",IF(OR(L50&lt;=0,O50&lt;1),"Below break-even",IF(O50&lt;=1.1,"Close (within 10%)","Above break-even")))</f>
        <v/>
      </c>
      <c r="R50" s="11"/>
      <c r="S50" s="17" t="str">
        <f>IF(OR($B50="",$R50=""),"",IF(L50-R50&lt;=0,"Not possible",1/(L50-R50)))</f>
        <v/>
      </c>
      <c r="T50" s="10"/>
      <c r="U50" s="12" t="str">
        <f>IF(OR($B50="",$N50="",$T50=""),"",N50*T50*L50-T50)</f>
        <v/>
      </c>
    </row>
    <row r="51" spans="1:21" x14ac:dyDescent="0.25">
      <c r="A51" s="18"/>
      <c r="B51" s="10"/>
      <c r="C51" s="11"/>
      <c r="D51" s="12" t="str">
        <f>IF($B51="","",B51/(1+C51))</f>
        <v/>
      </c>
      <c r="E51" s="10"/>
      <c r="F51" s="10"/>
      <c r="G51" s="11"/>
      <c r="H51" s="10"/>
      <c r="I51" s="10"/>
      <c r="J51" s="10"/>
      <c r="K51" s="12" t="str">
        <f>IF($B51="","",D51-E51-F51-G51*D51-H51-I51-J51)</f>
        <v/>
      </c>
      <c r="L51" s="13" t="str">
        <f>IF($B51="","",K51/D51)</f>
        <v/>
      </c>
      <c r="M51" s="14" t="str">
        <f>IF($B51="","",IF(L51&lt;=0,"No break-even",1/L51))</f>
        <v/>
      </c>
      <c r="N51" s="15"/>
      <c r="O51" s="14" t="str">
        <f>IF(OR($B51="",$N51=""),"",N51*L51)</f>
        <v/>
      </c>
      <c r="P51" s="12" t="str">
        <f>IF(OR($B51="",$N51="",$N51&lt;=0),"",100*L51-100/N51)</f>
        <v/>
      </c>
      <c r="Q51" s="16" t="str">
        <f>IF(OR($B51="",$N51=""),"",IF(OR(L51&lt;=0,O51&lt;1),"Below break-even",IF(O51&lt;=1.1,"Close (within 10%)","Above break-even")))</f>
        <v/>
      </c>
      <c r="R51" s="11"/>
      <c r="S51" s="17" t="str">
        <f>IF(OR($B51="",$R51=""),"",IF(L51-R51&lt;=0,"Not possible",1/(L51-R51)))</f>
        <v/>
      </c>
      <c r="T51" s="10"/>
      <c r="U51" s="12" t="str">
        <f>IF(OR($B51="",$N51="",$T51=""),"",N51*T51*L51-T51)</f>
        <v/>
      </c>
    </row>
    <row r="52" spans="1:21" x14ac:dyDescent="0.25">
      <c r="A52" s="18"/>
      <c r="B52" s="10"/>
      <c r="C52" s="11"/>
      <c r="D52" s="12" t="str">
        <f>IF($B52="","",B52/(1+C52))</f>
        <v/>
      </c>
      <c r="E52" s="10"/>
      <c r="F52" s="10"/>
      <c r="G52" s="11"/>
      <c r="H52" s="10"/>
      <c r="I52" s="10"/>
      <c r="J52" s="10"/>
      <c r="K52" s="12" t="str">
        <f>IF($B52="","",D52-E52-F52-G52*D52-H52-I52-J52)</f>
        <v/>
      </c>
      <c r="L52" s="13" t="str">
        <f>IF($B52="","",K52/D52)</f>
        <v/>
      </c>
      <c r="M52" s="14" t="str">
        <f>IF($B52="","",IF(L52&lt;=0,"No break-even",1/L52))</f>
        <v/>
      </c>
      <c r="N52" s="15"/>
      <c r="O52" s="14" t="str">
        <f>IF(OR($B52="",$N52=""),"",N52*L52)</f>
        <v/>
      </c>
      <c r="P52" s="12" t="str">
        <f>IF(OR($B52="",$N52="",$N52&lt;=0),"",100*L52-100/N52)</f>
        <v/>
      </c>
      <c r="Q52" s="16" t="str">
        <f>IF(OR($B52="",$N52=""),"",IF(OR(L52&lt;=0,O52&lt;1),"Below break-even",IF(O52&lt;=1.1,"Close (within 10%)","Above break-even")))</f>
        <v/>
      </c>
      <c r="R52" s="11"/>
      <c r="S52" s="17" t="str">
        <f>IF(OR($B52="",$R52=""),"",IF(L52-R52&lt;=0,"Not possible",1/(L52-R52)))</f>
        <v/>
      </c>
      <c r="T52" s="10"/>
      <c r="U52" s="12" t="str">
        <f>IF(OR($B52="",$N52="",$T52=""),"",N52*T52*L52-T52)</f>
        <v/>
      </c>
    </row>
    <row r="53" spans="1:21" x14ac:dyDescent="0.25">
      <c r="A53" s="18"/>
      <c r="B53" s="10"/>
      <c r="C53" s="11"/>
      <c r="D53" s="12" t="str">
        <f>IF($B53="","",B53/(1+C53))</f>
        <v/>
      </c>
      <c r="E53" s="10"/>
      <c r="F53" s="10"/>
      <c r="G53" s="11"/>
      <c r="H53" s="10"/>
      <c r="I53" s="10"/>
      <c r="J53" s="10"/>
      <c r="K53" s="12" t="str">
        <f>IF($B53="","",D53-E53-F53-G53*D53-H53-I53-J53)</f>
        <v/>
      </c>
      <c r="L53" s="13" t="str">
        <f>IF($B53="","",K53/D53)</f>
        <v/>
      </c>
      <c r="M53" s="14" t="str">
        <f>IF($B53="","",IF(L53&lt;=0,"No break-even",1/L53))</f>
        <v/>
      </c>
      <c r="N53" s="15"/>
      <c r="O53" s="14" t="str">
        <f>IF(OR($B53="",$N53=""),"",N53*L53)</f>
        <v/>
      </c>
      <c r="P53" s="12" t="str">
        <f>IF(OR($B53="",$N53="",$N53&lt;=0),"",100*L53-100/N53)</f>
        <v/>
      </c>
      <c r="Q53" s="16" t="str">
        <f>IF(OR($B53="",$N53=""),"",IF(OR(L53&lt;=0,O53&lt;1),"Below break-even",IF(O53&lt;=1.1,"Close (within 10%)","Above break-even")))</f>
        <v/>
      </c>
      <c r="R53" s="11"/>
      <c r="S53" s="17" t="str">
        <f>IF(OR($B53="",$R53=""),"",IF(L53-R53&lt;=0,"Not possible",1/(L53-R53)))</f>
        <v/>
      </c>
      <c r="T53" s="10"/>
      <c r="U53" s="12" t="str">
        <f>IF(OR($B53="",$N53="",$T53=""),"",N53*T53*L53-T53)</f>
        <v/>
      </c>
    </row>
    <row r="54" spans="1:21" x14ac:dyDescent="0.25">
      <c r="A54" s="18"/>
      <c r="B54" s="10"/>
      <c r="C54" s="11"/>
      <c r="D54" s="12" t="str">
        <f>IF($B54="","",B54/(1+C54))</f>
        <v/>
      </c>
      <c r="E54" s="10"/>
      <c r="F54" s="10"/>
      <c r="G54" s="11"/>
      <c r="H54" s="10"/>
      <c r="I54" s="10"/>
      <c r="J54" s="10"/>
      <c r="K54" s="12" t="str">
        <f>IF($B54="","",D54-E54-F54-G54*D54-H54-I54-J54)</f>
        <v/>
      </c>
      <c r="L54" s="13" t="str">
        <f>IF($B54="","",K54/D54)</f>
        <v/>
      </c>
      <c r="M54" s="14" t="str">
        <f>IF($B54="","",IF(L54&lt;=0,"No break-even",1/L54))</f>
        <v/>
      </c>
      <c r="N54" s="15"/>
      <c r="O54" s="14" t="str">
        <f>IF(OR($B54="",$N54=""),"",N54*L54)</f>
        <v/>
      </c>
      <c r="P54" s="12" t="str">
        <f>IF(OR($B54="",$N54="",$N54&lt;=0),"",100*L54-100/N54)</f>
        <v/>
      </c>
      <c r="Q54" s="16" t="str">
        <f>IF(OR($B54="",$N54=""),"",IF(OR(L54&lt;=0,O54&lt;1),"Below break-even",IF(O54&lt;=1.1,"Close (within 10%)","Above break-even")))</f>
        <v/>
      </c>
      <c r="R54" s="11"/>
      <c r="S54" s="17" t="str">
        <f>IF(OR($B54="",$R54=""),"",IF(L54-R54&lt;=0,"Not possible",1/(L54-R54)))</f>
        <v/>
      </c>
      <c r="T54" s="10"/>
      <c r="U54" s="12" t="str">
        <f>IF(OR($B54="",$N54="",$T54=""),"",N54*T54*L54-T54)</f>
        <v/>
      </c>
    </row>
    <row r="55" spans="1:21" x14ac:dyDescent="0.25">
      <c r="A55" s="18"/>
      <c r="B55" s="10"/>
      <c r="C55" s="11"/>
      <c r="D55" s="12" t="str">
        <f>IF($B55="","",B55/(1+C55))</f>
        <v/>
      </c>
      <c r="E55" s="10"/>
      <c r="F55" s="10"/>
      <c r="G55" s="11"/>
      <c r="H55" s="10"/>
      <c r="I55" s="10"/>
      <c r="J55" s="10"/>
      <c r="K55" s="12" t="str">
        <f>IF($B55="","",D55-E55-F55-G55*D55-H55-I55-J55)</f>
        <v/>
      </c>
      <c r="L55" s="13" t="str">
        <f>IF($B55="","",K55/D55)</f>
        <v/>
      </c>
      <c r="M55" s="14" t="str">
        <f>IF($B55="","",IF(L55&lt;=0,"No break-even",1/L55))</f>
        <v/>
      </c>
      <c r="N55" s="15"/>
      <c r="O55" s="14" t="str">
        <f>IF(OR($B55="",$N55=""),"",N55*L55)</f>
        <v/>
      </c>
      <c r="P55" s="12" t="str">
        <f>IF(OR($B55="",$N55="",$N55&lt;=0),"",100*L55-100/N55)</f>
        <v/>
      </c>
      <c r="Q55" s="16" t="str">
        <f>IF(OR($B55="",$N55=""),"",IF(OR(L55&lt;=0,O55&lt;1),"Below break-even",IF(O55&lt;=1.1,"Close (within 10%)","Above break-even")))</f>
        <v/>
      </c>
      <c r="R55" s="11"/>
      <c r="S55" s="17" t="str">
        <f>IF(OR($B55="",$R55=""),"",IF(L55-R55&lt;=0,"Not possible",1/(L55-R55)))</f>
        <v/>
      </c>
      <c r="T55" s="10"/>
      <c r="U55" s="12" t="str">
        <f>IF(OR($B55="",$N55="",$T55=""),"",N55*T55*L55-T55)</f>
        <v/>
      </c>
    </row>
    <row r="56" spans="1:21" x14ac:dyDescent="0.25">
      <c r="A56" s="18"/>
      <c r="B56" s="10"/>
      <c r="C56" s="11"/>
      <c r="D56" s="12" t="str">
        <f>IF($B56="","",B56/(1+C56))</f>
        <v/>
      </c>
      <c r="E56" s="10"/>
      <c r="F56" s="10"/>
      <c r="G56" s="11"/>
      <c r="H56" s="10"/>
      <c r="I56" s="10"/>
      <c r="J56" s="10"/>
      <c r="K56" s="12" t="str">
        <f>IF($B56="","",D56-E56-F56-G56*D56-H56-I56-J56)</f>
        <v/>
      </c>
      <c r="L56" s="13" t="str">
        <f>IF($B56="","",K56/D56)</f>
        <v/>
      </c>
      <c r="M56" s="14" t="str">
        <f>IF($B56="","",IF(L56&lt;=0,"No break-even",1/L56))</f>
        <v/>
      </c>
      <c r="N56" s="15"/>
      <c r="O56" s="14" t="str">
        <f>IF(OR($B56="",$N56=""),"",N56*L56)</f>
        <v/>
      </c>
      <c r="P56" s="12" t="str">
        <f>IF(OR($B56="",$N56="",$N56&lt;=0),"",100*L56-100/N56)</f>
        <v/>
      </c>
      <c r="Q56" s="16" t="str">
        <f>IF(OR($B56="",$N56=""),"",IF(OR(L56&lt;=0,O56&lt;1),"Below break-even",IF(O56&lt;=1.1,"Close (within 10%)","Above break-even")))</f>
        <v/>
      </c>
      <c r="R56" s="11"/>
      <c r="S56" s="17" t="str">
        <f>IF(OR($B56="",$R56=""),"",IF(L56-R56&lt;=0,"Not possible",1/(L56-R56)))</f>
        <v/>
      </c>
      <c r="T56" s="10"/>
      <c r="U56" s="12" t="str">
        <f>IF(OR($B56="",$N56="",$T56=""),"",N56*T56*L56-T56)</f>
        <v/>
      </c>
    </row>
    <row r="57" spans="1:21" x14ac:dyDescent="0.25">
      <c r="A57" s="18"/>
      <c r="B57" s="10"/>
      <c r="C57" s="11"/>
      <c r="D57" s="12" t="str">
        <f>IF($B57="","",B57/(1+C57))</f>
        <v/>
      </c>
      <c r="E57" s="10"/>
      <c r="F57" s="10"/>
      <c r="G57" s="11"/>
      <c r="H57" s="10"/>
      <c r="I57" s="10"/>
      <c r="J57" s="10"/>
      <c r="K57" s="12" t="str">
        <f>IF($B57="","",D57-E57-F57-G57*D57-H57-I57-J57)</f>
        <v/>
      </c>
      <c r="L57" s="13" t="str">
        <f>IF($B57="","",K57/D57)</f>
        <v/>
      </c>
      <c r="M57" s="14" t="str">
        <f>IF($B57="","",IF(L57&lt;=0,"No break-even",1/L57))</f>
        <v/>
      </c>
      <c r="N57" s="15"/>
      <c r="O57" s="14" t="str">
        <f>IF(OR($B57="",$N57=""),"",N57*L57)</f>
        <v/>
      </c>
      <c r="P57" s="12" t="str">
        <f>IF(OR($B57="",$N57="",$N57&lt;=0),"",100*L57-100/N57)</f>
        <v/>
      </c>
      <c r="Q57" s="16" t="str">
        <f>IF(OR($B57="",$N57=""),"",IF(OR(L57&lt;=0,O57&lt;1),"Below break-even",IF(O57&lt;=1.1,"Close (within 10%)","Above break-even")))</f>
        <v/>
      </c>
      <c r="R57" s="11"/>
      <c r="S57" s="17" t="str">
        <f>IF(OR($B57="",$R57=""),"",IF(L57-R57&lt;=0,"Not possible",1/(L57-R57)))</f>
        <v/>
      </c>
      <c r="T57" s="10"/>
      <c r="U57" s="12" t="str">
        <f>IF(OR($B57="",$N57="",$T57=""),"",N57*T57*L57-T57)</f>
        <v/>
      </c>
    </row>
    <row r="58" spans="1:21" x14ac:dyDescent="0.25">
      <c r="A58" s="18"/>
      <c r="B58" s="10"/>
      <c r="C58" s="11"/>
      <c r="D58" s="12" t="str">
        <f>IF($B58="","",B58/(1+C58))</f>
        <v/>
      </c>
      <c r="E58" s="10"/>
      <c r="F58" s="10"/>
      <c r="G58" s="11"/>
      <c r="H58" s="10"/>
      <c r="I58" s="10"/>
      <c r="J58" s="10"/>
      <c r="K58" s="12" t="str">
        <f>IF($B58="","",D58-E58-F58-G58*D58-H58-I58-J58)</f>
        <v/>
      </c>
      <c r="L58" s="13" t="str">
        <f>IF($B58="","",K58/D58)</f>
        <v/>
      </c>
      <c r="M58" s="14" t="str">
        <f>IF($B58="","",IF(L58&lt;=0,"No break-even",1/L58))</f>
        <v/>
      </c>
      <c r="N58" s="15"/>
      <c r="O58" s="14" t="str">
        <f>IF(OR($B58="",$N58=""),"",N58*L58)</f>
        <v/>
      </c>
      <c r="P58" s="12" t="str">
        <f>IF(OR($B58="",$N58="",$N58&lt;=0),"",100*L58-100/N58)</f>
        <v/>
      </c>
      <c r="Q58" s="16" t="str">
        <f>IF(OR($B58="",$N58=""),"",IF(OR(L58&lt;=0,O58&lt;1),"Below break-even",IF(O58&lt;=1.1,"Close (within 10%)","Above break-even")))</f>
        <v/>
      </c>
      <c r="R58" s="11"/>
      <c r="S58" s="17" t="str">
        <f>IF(OR($B58="",$R58=""),"",IF(L58-R58&lt;=0,"Not possible",1/(L58-R58)))</f>
        <v/>
      </c>
      <c r="T58" s="10"/>
      <c r="U58" s="12" t="str">
        <f>IF(OR($B58="",$N58="",$T58=""),"",N58*T58*L58-T58)</f>
        <v/>
      </c>
    </row>
    <row r="59" spans="1:21" x14ac:dyDescent="0.25">
      <c r="A59" s="18"/>
      <c r="B59" s="10"/>
      <c r="C59" s="11"/>
      <c r="D59" s="12" t="str">
        <f>IF($B59="","",B59/(1+C59))</f>
        <v/>
      </c>
      <c r="E59" s="10"/>
      <c r="F59" s="10"/>
      <c r="G59" s="11"/>
      <c r="H59" s="10"/>
      <c r="I59" s="10"/>
      <c r="J59" s="10"/>
      <c r="K59" s="12" t="str">
        <f>IF($B59="","",D59-E59-F59-G59*D59-H59-I59-J59)</f>
        <v/>
      </c>
      <c r="L59" s="13" t="str">
        <f>IF($B59="","",K59/D59)</f>
        <v/>
      </c>
      <c r="M59" s="14" t="str">
        <f>IF($B59="","",IF(L59&lt;=0,"No break-even",1/L59))</f>
        <v/>
      </c>
      <c r="N59" s="15"/>
      <c r="O59" s="14" t="str">
        <f>IF(OR($B59="",$N59=""),"",N59*L59)</f>
        <v/>
      </c>
      <c r="P59" s="12" t="str">
        <f>IF(OR($B59="",$N59="",$N59&lt;=0),"",100*L59-100/N59)</f>
        <v/>
      </c>
      <c r="Q59" s="16" t="str">
        <f>IF(OR($B59="",$N59=""),"",IF(OR(L59&lt;=0,O59&lt;1),"Below break-even",IF(O59&lt;=1.1,"Close (within 10%)","Above break-even")))</f>
        <v/>
      </c>
      <c r="R59" s="11"/>
      <c r="S59" s="17" t="str">
        <f>IF(OR($B59="",$R59=""),"",IF(L59-R59&lt;=0,"Not possible",1/(L59-R59)))</f>
        <v/>
      </c>
      <c r="T59" s="10"/>
      <c r="U59" s="12" t="str">
        <f>IF(OR($B59="",$N59="",$T59=""),"",N59*T59*L59-T59)</f>
        <v/>
      </c>
    </row>
    <row r="60" spans="1:21" x14ac:dyDescent="0.25">
      <c r="A60" s="18"/>
      <c r="B60" s="10"/>
      <c r="C60" s="11"/>
      <c r="D60" s="12" t="str">
        <f>IF($B60="","",B60/(1+C60))</f>
        <v/>
      </c>
      <c r="E60" s="10"/>
      <c r="F60" s="10"/>
      <c r="G60" s="11"/>
      <c r="H60" s="10"/>
      <c r="I60" s="10"/>
      <c r="J60" s="10"/>
      <c r="K60" s="12" t="str">
        <f>IF($B60="","",D60-E60-F60-G60*D60-H60-I60-J60)</f>
        <v/>
      </c>
      <c r="L60" s="13" t="str">
        <f>IF($B60="","",K60/D60)</f>
        <v/>
      </c>
      <c r="M60" s="14" t="str">
        <f>IF($B60="","",IF(L60&lt;=0,"No break-even",1/L60))</f>
        <v/>
      </c>
      <c r="N60" s="15"/>
      <c r="O60" s="14" t="str">
        <f>IF(OR($B60="",$N60=""),"",N60*L60)</f>
        <v/>
      </c>
      <c r="P60" s="12" t="str">
        <f>IF(OR($B60="",$N60="",$N60&lt;=0),"",100*L60-100/N60)</f>
        <v/>
      </c>
      <c r="Q60" s="16" t="str">
        <f>IF(OR($B60="",$N60=""),"",IF(OR(L60&lt;=0,O60&lt;1),"Below break-even",IF(O60&lt;=1.1,"Close (within 10%)","Above break-even")))</f>
        <v/>
      </c>
      <c r="R60" s="11"/>
      <c r="S60" s="17" t="str">
        <f>IF(OR($B60="",$R60=""),"",IF(L60-R60&lt;=0,"Not possible",1/(L60-R60)))</f>
        <v/>
      </c>
      <c r="T60" s="10"/>
      <c r="U60" s="12" t="str">
        <f>IF(OR($B60="",$N60="",$T60=""),"",N60*T60*L60-T60)</f>
        <v/>
      </c>
    </row>
    <row r="61" spans="1:21" x14ac:dyDescent="0.25">
      <c r="A61" s="18"/>
      <c r="B61" s="10"/>
      <c r="C61" s="11"/>
      <c r="D61" s="12" t="str">
        <f>IF($B61="","",B61/(1+C61))</f>
        <v/>
      </c>
      <c r="E61" s="10"/>
      <c r="F61" s="10"/>
      <c r="G61" s="11"/>
      <c r="H61" s="10"/>
      <c r="I61" s="10"/>
      <c r="J61" s="10"/>
      <c r="K61" s="12" t="str">
        <f>IF($B61="","",D61-E61-F61-G61*D61-H61-I61-J61)</f>
        <v/>
      </c>
      <c r="L61" s="13" t="str">
        <f>IF($B61="","",K61/D61)</f>
        <v/>
      </c>
      <c r="M61" s="14" t="str">
        <f>IF($B61="","",IF(L61&lt;=0,"No break-even",1/L61))</f>
        <v/>
      </c>
      <c r="N61" s="15"/>
      <c r="O61" s="14" t="str">
        <f>IF(OR($B61="",$N61=""),"",N61*L61)</f>
        <v/>
      </c>
      <c r="P61" s="12" t="str">
        <f>IF(OR($B61="",$N61="",$N61&lt;=0),"",100*L61-100/N61)</f>
        <v/>
      </c>
      <c r="Q61" s="16" t="str">
        <f>IF(OR($B61="",$N61=""),"",IF(OR(L61&lt;=0,O61&lt;1),"Below break-even",IF(O61&lt;=1.1,"Close (within 10%)","Above break-even")))</f>
        <v/>
      </c>
      <c r="R61" s="11"/>
      <c r="S61" s="17" t="str">
        <f>IF(OR($B61="",$R61=""),"",IF(L61-R61&lt;=0,"Not possible",1/(L61-R61)))</f>
        <v/>
      </c>
      <c r="T61" s="10"/>
      <c r="U61" s="12" t="str">
        <f>IF(OR($B61="",$N61="",$T61=""),"",N61*T61*L61-T61)</f>
        <v/>
      </c>
    </row>
    <row r="62" spans="1:21" x14ac:dyDescent="0.25">
      <c r="A62" s="18"/>
      <c r="B62" s="10"/>
      <c r="C62" s="11"/>
      <c r="D62" s="12" t="str">
        <f>IF($B62="","",B62/(1+C62))</f>
        <v/>
      </c>
      <c r="E62" s="10"/>
      <c r="F62" s="10"/>
      <c r="G62" s="11"/>
      <c r="H62" s="10"/>
      <c r="I62" s="10"/>
      <c r="J62" s="10"/>
      <c r="K62" s="12" t="str">
        <f>IF($B62="","",D62-E62-F62-G62*D62-H62-I62-J62)</f>
        <v/>
      </c>
      <c r="L62" s="13" t="str">
        <f>IF($B62="","",K62/D62)</f>
        <v/>
      </c>
      <c r="M62" s="14" t="str">
        <f>IF($B62="","",IF(L62&lt;=0,"No break-even",1/L62))</f>
        <v/>
      </c>
      <c r="N62" s="15"/>
      <c r="O62" s="14" t="str">
        <f>IF(OR($B62="",$N62=""),"",N62*L62)</f>
        <v/>
      </c>
      <c r="P62" s="12" t="str">
        <f>IF(OR($B62="",$N62="",$N62&lt;=0),"",100*L62-100/N62)</f>
        <v/>
      </c>
      <c r="Q62" s="16" t="str">
        <f>IF(OR($B62="",$N62=""),"",IF(OR(L62&lt;=0,O62&lt;1),"Below break-even",IF(O62&lt;=1.1,"Close (within 10%)","Above break-even")))</f>
        <v/>
      </c>
      <c r="R62" s="11"/>
      <c r="S62" s="17" t="str">
        <f>IF(OR($B62="",$R62=""),"",IF(L62-R62&lt;=0,"Not possible",1/(L62-R62)))</f>
        <v/>
      </c>
      <c r="T62" s="10"/>
      <c r="U62" s="12" t="str">
        <f>IF(OR($B62="",$N62="",$T62=""),"",N62*T62*L62-T62)</f>
        <v/>
      </c>
    </row>
    <row r="63" spans="1:21" x14ac:dyDescent="0.25">
      <c r="A63" s="18"/>
      <c r="B63" s="10"/>
      <c r="C63" s="11"/>
      <c r="D63" s="12" t="str">
        <f>IF($B63="","",B63/(1+C63))</f>
        <v/>
      </c>
      <c r="E63" s="10"/>
      <c r="F63" s="10"/>
      <c r="G63" s="11"/>
      <c r="H63" s="10"/>
      <c r="I63" s="10"/>
      <c r="J63" s="10"/>
      <c r="K63" s="12" t="str">
        <f>IF($B63="","",D63-E63-F63-G63*D63-H63-I63-J63)</f>
        <v/>
      </c>
      <c r="L63" s="13" t="str">
        <f>IF($B63="","",K63/D63)</f>
        <v/>
      </c>
      <c r="M63" s="14" t="str">
        <f>IF($B63="","",IF(L63&lt;=0,"No break-even",1/L63))</f>
        <v/>
      </c>
      <c r="N63" s="15"/>
      <c r="O63" s="14" t="str">
        <f>IF(OR($B63="",$N63=""),"",N63*L63)</f>
        <v/>
      </c>
      <c r="P63" s="12" t="str">
        <f>IF(OR($B63="",$N63="",$N63&lt;=0),"",100*L63-100/N63)</f>
        <v/>
      </c>
      <c r="Q63" s="16" t="str">
        <f>IF(OR($B63="",$N63=""),"",IF(OR(L63&lt;=0,O63&lt;1),"Below break-even",IF(O63&lt;=1.1,"Close (within 10%)","Above break-even")))</f>
        <v/>
      </c>
      <c r="R63" s="11"/>
      <c r="S63" s="17" t="str">
        <f>IF(OR($B63="",$R63=""),"",IF(L63-R63&lt;=0,"Not possible",1/(L63-R63)))</f>
        <v/>
      </c>
      <c r="T63" s="10"/>
      <c r="U63" s="12" t="str">
        <f>IF(OR($B63="",$N63="",$T63=""),"",N63*T63*L63-T63)</f>
        <v/>
      </c>
    </row>
    <row r="64" spans="1:21" x14ac:dyDescent="0.25">
      <c r="A64" s="18"/>
      <c r="B64" s="10"/>
      <c r="C64" s="11"/>
      <c r="D64" s="12" t="str">
        <f>IF($B64="","",B64/(1+C64))</f>
        <v/>
      </c>
      <c r="E64" s="10"/>
      <c r="F64" s="10"/>
      <c r="G64" s="11"/>
      <c r="H64" s="10"/>
      <c r="I64" s="10"/>
      <c r="J64" s="10"/>
      <c r="K64" s="12" t="str">
        <f>IF($B64="","",D64-E64-F64-G64*D64-H64-I64-J64)</f>
        <v/>
      </c>
      <c r="L64" s="13" t="str">
        <f>IF($B64="","",K64/D64)</f>
        <v/>
      </c>
      <c r="M64" s="14" t="str">
        <f>IF($B64="","",IF(L64&lt;=0,"No break-even",1/L64))</f>
        <v/>
      </c>
      <c r="N64" s="15"/>
      <c r="O64" s="14" t="str">
        <f>IF(OR($B64="",$N64=""),"",N64*L64)</f>
        <v/>
      </c>
      <c r="P64" s="12" t="str">
        <f>IF(OR($B64="",$N64="",$N64&lt;=0),"",100*L64-100/N64)</f>
        <v/>
      </c>
      <c r="Q64" s="16" t="str">
        <f>IF(OR($B64="",$N64=""),"",IF(OR(L64&lt;=0,O64&lt;1),"Below break-even",IF(O64&lt;=1.1,"Close (within 10%)","Above break-even")))</f>
        <v/>
      </c>
      <c r="R64" s="11"/>
      <c r="S64" s="17" t="str">
        <f>IF(OR($B64="",$R64=""),"",IF(L64-R64&lt;=0,"Not possible",1/(L64-R64)))</f>
        <v/>
      </c>
      <c r="T64" s="10"/>
      <c r="U64" s="12" t="str">
        <f>IF(OR($B64="",$N64="",$T64=""),"",N64*T64*L64-T64)</f>
        <v/>
      </c>
    </row>
    <row r="65" spans="1:21" x14ac:dyDescent="0.25">
      <c r="A65" s="18"/>
      <c r="B65" s="10"/>
      <c r="C65" s="11"/>
      <c r="D65" s="12" t="str">
        <f>IF($B65="","",B65/(1+C65))</f>
        <v/>
      </c>
      <c r="E65" s="10"/>
      <c r="F65" s="10"/>
      <c r="G65" s="11"/>
      <c r="H65" s="10"/>
      <c r="I65" s="10"/>
      <c r="J65" s="10"/>
      <c r="K65" s="12" t="str">
        <f>IF($B65="","",D65-E65-F65-G65*D65-H65-I65-J65)</f>
        <v/>
      </c>
      <c r="L65" s="13" t="str">
        <f>IF($B65="","",K65/D65)</f>
        <v/>
      </c>
      <c r="M65" s="14" t="str">
        <f>IF($B65="","",IF(L65&lt;=0,"No break-even",1/L65))</f>
        <v/>
      </c>
      <c r="N65" s="15"/>
      <c r="O65" s="14" t="str">
        <f>IF(OR($B65="",$N65=""),"",N65*L65)</f>
        <v/>
      </c>
      <c r="P65" s="12" t="str">
        <f>IF(OR($B65="",$N65="",$N65&lt;=0),"",100*L65-100/N65)</f>
        <v/>
      </c>
      <c r="Q65" s="16" t="str">
        <f>IF(OR($B65="",$N65=""),"",IF(OR(L65&lt;=0,O65&lt;1),"Below break-even",IF(O65&lt;=1.1,"Close (within 10%)","Above break-even")))</f>
        <v/>
      </c>
      <c r="R65" s="11"/>
      <c r="S65" s="17" t="str">
        <f>IF(OR($B65="",$R65=""),"",IF(L65-R65&lt;=0,"Not possible",1/(L65-R65)))</f>
        <v/>
      </c>
      <c r="T65" s="10"/>
      <c r="U65" s="12" t="str">
        <f>IF(OR($B65="",$N65="",$T65=""),"",N65*T65*L65-T65)</f>
        <v/>
      </c>
    </row>
    <row r="66" spans="1:21" x14ac:dyDescent="0.25">
      <c r="A66" s="18"/>
      <c r="B66" s="10"/>
      <c r="C66" s="11"/>
      <c r="D66" s="12" t="str">
        <f>IF($B66="","",B66/(1+C66))</f>
        <v/>
      </c>
      <c r="E66" s="10"/>
      <c r="F66" s="10"/>
      <c r="G66" s="11"/>
      <c r="H66" s="10"/>
      <c r="I66" s="10"/>
      <c r="J66" s="10"/>
      <c r="K66" s="12" t="str">
        <f>IF($B66="","",D66-E66-F66-G66*D66-H66-I66-J66)</f>
        <v/>
      </c>
      <c r="L66" s="13" t="str">
        <f>IF($B66="","",K66/D66)</f>
        <v/>
      </c>
      <c r="M66" s="14" t="str">
        <f>IF($B66="","",IF(L66&lt;=0,"No break-even",1/L66))</f>
        <v/>
      </c>
      <c r="N66" s="15"/>
      <c r="O66" s="14" t="str">
        <f>IF(OR($B66="",$N66=""),"",N66*L66)</f>
        <v/>
      </c>
      <c r="P66" s="12" t="str">
        <f>IF(OR($B66="",$N66="",$N66&lt;=0),"",100*L66-100/N66)</f>
        <v/>
      </c>
      <c r="Q66" s="16" t="str">
        <f>IF(OR($B66="",$N66=""),"",IF(OR(L66&lt;=0,O66&lt;1),"Below break-even",IF(O66&lt;=1.1,"Close (within 10%)","Above break-even")))</f>
        <v/>
      </c>
      <c r="R66" s="11"/>
      <c r="S66" s="17" t="str">
        <f>IF(OR($B66="",$R66=""),"",IF(L66-R66&lt;=0,"Not possible",1/(L66-R66)))</f>
        <v/>
      </c>
      <c r="T66" s="10"/>
      <c r="U66" s="12" t="str">
        <f>IF(OR($B66="",$N66="",$T66=""),"",N66*T66*L66-T66)</f>
        <v/>
      </c>
    </row>
    <row r="67" spans="1:21" x14ac:dyDescent="0.25">
      <c r="A67" s="18"/>
      <c r="B67" s="10"/>
      <c r="C67" s="11"/>
      <c r="D67" s="12" t="str">
        <f>IF($B67="","",B67/(1+C67))</f>
        <v/>
      </c>
      <c r="E67" s="10"/>
      <c r="F67" s="10"/>
      <c r="G67" s="11"/>
      <c r="H67" s="10"/>
      <c r="I67" s="10"/>
      <c r="J67" s="10"/>
      <c r="K67" s="12" t="str">
        <f>IF($B67="","",D67-E67-F67-G67*D67-H67-I67-J67)</f>
        <v/>
      </c>
      <c r="L67" s="13" t="str">
        <f>IF($B67="","",K67/D67)</f>
        <v/>
      </c>
      <c r="M67" s="14" t="str">
        <f>IF($B67="","",IF(L67&lt;=0,"No break-even",1/L67))</f>
        <v/>
      </c>
      <c r="N67" s="15"/>
      <c r="O67" s="14" t="str">
        <f>IF(OR($B67="",$N67=""),"",N67*L67)</f>
        <v/>
      </c>
      <c r="P67" s="12" t="str">
        <f>IF(OR($B67="",$N67="",$N67&lt;=0),"",100*L67-100/N67)</f>
        <v/>
      </c>
      <c r="Q67" s="16" t="str">
        <f>IF(OR($B67="",$N67=""),"",IF(OR(L67&lt;=0,O67&lt;1),"Below break-even",IF(O67&lt;=1.1,"Close (within 10%)","Above break-even")))</f>
        <v/>
      </c>
      <c r="R67" s="11"/>
      <c r="S67" s="17" t="str">
        <f>IF(OR($B67="",$R67=""),"",IF(L67-R67&lt;=0,"Not possible",1/(L67-R67)))</f>
        <v/>
      </c>
      <c r="T67" s="10"/>
      <c r="U67" s="12" t="str">
        <f>IF(OR($B67="",$N67="",$T67=""),"",N67*T67*L67-T67)</f>
        <v/>
      </c>
    </row>
    <row r="68" spans="1:21" x14ac:dyDescent="0.25">
      <c r="A68" s="18"/>
      <c r="B68" s="10"/>
      <c r="C68" s="11"/>
      <c r="D68" s="12" t="str">
        <f>IF($B68="","",B68/(1+C68))</f>
        <v/>
      </c>
      <c r="E68" s="10"/>
      <c r="F68" s="10"/>
      <c r="G68" s="11"/>
      <c r="H68" s="10"/>
      <c r="I68" s="10"/>
      <c r="J68" s="10"/>
      <c r="K68" s="12" t="str">
        <f>IF($B68="","",D68-E68-F68-G68*D68-H68-I68-J68)</f>
        <v/>
      </c>
      <c r="L68" s="13" t="str">
        <f>IF($B68="","",K68/D68)</f>
        <v/>
      </c>
      <c r="M68" s="14" t="str">
        <f>IF($B68="","",IF(L68&lt;=0,"No break-even",1/L68))</f>
        <v/>
      </c>
      <c r="N68" s="15"/>
      <c r="O68" s="14" t="str">
        <f>IF(OR($B68="",$N68=""),"",N68*L68)</f>
        <v/>
      </c>
      <c r="P68" s="12" t="str">
        <f>IF(OR($B68="",$N68="",$N68&lt;=0),"",100*L68-100/N68)</f>
        <v/>
      </c>
      <c r="Q68" s="16" t="str">
        <f>IF(OR($B68="",$N68=""),"",IF(OR(L68&lt;=0,O68&lt;1),"Below break-even",IF(O68&lt;=1.1,"Close (within 10%)","Above break-even")))</f>
        <v/>
      </c>
      <c r="R68" s="11"/>
      <c r="S68" s="17" t="str">
        <f>IF(OR($B68="",$R68=""),"",IF(L68-R68&lt;=0,"Not possible",1/(L68-R68)))</f>
        <v/>
      </c>
      <c r="T68" s="10"/>
      <c r="U68" s="12" t="str">
        <f>IF(OR($B68="",$N68="",$T68=""),"",N68*T68*L68-T68)</f>
        <v/>
      </c>
    </row>
    <row r="69" spans="1:21" x14ac:dyDescent="0.25">
      <c r="A69" s="18"/>
      <c r="B69" s="10"/>
      <c r="C69" s="11"/>
      <c r="D69" s="12" t="str">
        <f>IF($B69="","",B69/(1+C69))</f>
        <v/>
      </c>
      <c r="E69" s="10"/>
      <c r="F69" s="10"/>
      <c r="G69" s="11"/>
      <c r="H69" s="10"/>
      <c r="I69" s="10"/>
      <c r="J69" s="10"/>
      <c r="K69" s="12" t="str">
        <f>IF($B69="","",D69-E69-F69-G69*D69-H69-I69-J69)</f>
        <v/>
      </c>
      <c r="L69" s="13" t="str">
        <f>IF($B69="","",K69/D69)</f>
        <v/>
      </c>
      <c r="M69" s="14" t="str">
        <f>IF($B69="","",IF(L69&lt;=0,"No break-even",1/L69))</f>
        <v/>
      </c>
      <c r="N69" s="15"/>
      <c r="O69" s="14" t="str">
        <f>IF(OR($B69="",$N69=""),"",N69*L69)</f>
        <v/>
      </c>
      <c r="P69" s="12" t="str">
        <f>IF(OR($B69="",$N69="",$N69&lt;=0),"",100*L69-100/N69)</f>
        <v/>
      </c>
      <c r="Q69" s="16" t="str">
        <f>IF(OR($B69="",$N69=""),"",IF(OR(L69&lt;=0,O69&lt;1),"Below break-even",IF(O69&lt;=1.1,"Close (within 10%)","Above break-even")))</f>
        <v/>
      </c>
      <c r="R69" s="11"/>
      <c r="S69" s="17" t="str">
        <f>IF(OR($B69="",$R69=""),"",IF(L69-R69&lt;=0,"Not possible",1/(L69-R69)))</f>
        <v/>
      </c>
      <c r="T69" s="10"/>
      <c r="U69" s="12" t="str">
        <f>IF(OR($B69="",$N69="",$T69=""),"",N69*T69*L69-T69)</f>
        <v/>
      </c>
    </row>
    <row r="70" spans="1:21" x14ac:dyDescent="0.25">
      <c r="A70" s="18"/>
      <c r="B70" s="10"/>
      <c r="C70" s="11"/>
      <c r="D70" s="12" t="str">
        <f>IF($B70="","",B70/(1+C70))</f>
        <v/>
      </c>
      <c r="E70" s="10"/>
      <c r="F70" s="10"/>
      <c r="G70" s="11"/>
      <c r="H70" s="10"/>
      <c r="I70" s="10"/>
      <c r="J70" s="10"/>
      <c r="K70" s="12" t="str">
        <f>IF($B70="","",D70-E70-F70-G70*D70-H70-I70-J70)</f>
        <v/>
      </c>
      <c r="L70" s="13" t="str">
        <f>IF($B70="","",K70/D70)</f>
        <v/>
      </c>
      <c r="M70" s="14" t="str">
        <f>IF($B70="","",IF(L70&lt;=0,"No break-even",1/L70))</f>
        <v/>
      </c>
      <c r="N70" s="15"/>
      <c r="O70" s="14" t="str">
        <f>IF(OR($B70="",$N70=""),"",N70*L70)</f>
        <v/>
      </c>
      <c r="P70" s="12" t="str">
        <f>IF(OR($B70="",$N70="",$N70&lt;=0),"",100*L70-100/N70)</f>
        <v/>
      </c>
      <c r="Q70" s="16" t="str">
        <f>IF(OR($B70="",$N70=""),"",IF(OR(L70&lt;=0,O70&lt;1),"Below break-even",IF(O70&lt;=1.1,"Close (within 10%)","Above break-even")))</f>
        <v/>
      </c>
      <c r="R70" s="11"/>
      <c r="S70" s="17" t="str">
        <f>IF(OR($B70="",$R70=""),"",IF(L70-R70&lt;=0,"Not possible",1/(L70-R70)))</f>
        <v/>
      </c>
      <c r="T70" s="10"/>
      <c r="U70" s="12" t="str">
        <f>IF(OR($B70="",$N70="",$T70=""),"",N70*T70*L70-T70)</f>
        <v/>
      </c>
    </row>
    <row r="71" spans="1:21" x14ac:dyDescent="0.25">
      <c r="A71" s="18"/>
      <c r="B71" s="10"/>
      <c r="C71" s="11"/>
      <c r="D71" s="12" t="str">
        <f>IF($B71="","",B71/(1+C71))</f>
        <v/>
      </c>
      <c r="E71" s="10"/>
      <c r="F71" s="10"/>
      <c r="G71" s="11"/>
      <c r="H71" s="10"/>
      <c r="I71" s="10"/>
      <c r="J71" s="10"/>
      <c r="K71" s="12" t="str">
        <f>IF($B71="","",D71-E71-F71-G71*D71-H71-I71-J71)</f>
        <v/>
      </c>
      <c r="L71" s="13" t="str">
        <f>IF($B71="","",K71/D71)</f>
        <v/>
      </c>
      <c r="M71" s="14" t="str">
        <f>IF($B71="","",IF(L71&lt;=0,"No break-even",1/L71))</f>
        <v/>
      </c>
      <c r="N71" s="15"/>
      <c r="O71" s="14" t="str">
        <f>IF(OR($B71="",$N71=""),"",N71*L71)</f>
        <v/>
      </c>
      <c r="P71" s="12" t="str">
        <f>IF(OR($B71="",$N71="",$N71&lt;=0),"",100*L71-100/N71)</f>
        <v/>
      </c>
      <c r="Q71" s="16" t="str">
        <f>IF(OR($B71="",$N71=""),"",IF(OR(L71&lt;=0,O71&lt;1),"Below break-even",IF(O71&lt;=1.1,"Close (within 10%)","Above break-even")))</f>
        <v/>
      </c>
      <c r="R71" s="11"/>
      <c r="S71" s="17" t="str">
        <f>IF(OR($B71="",$R71=""),"",IF(L71-R71&lt;=0,"Not possible",1/(L71-R71)))</f>
        <v/>
      </c>
      <c r="T71" s="10"/>
      <c r="U71" s="12" t="str">
        <f>IF(OR($B71="",$N71="",$T71=""),"",N71*T71*L71-T71)</f>
        <v/>
      </c>
    </row>
    <row r="72" spans="1:21" x14ac:dyDescent="0.25">
      <c r="A72" s="18"/>
      <c r="B72" s="10"/>
      <c r="C72" s="11"/>
      <c r="D72" s="12" t="str">
        <f>IF($B72="","",B72/(1+C72))</f>
        <v/>
      </c>
      <c r="E72" s="10"/>
      <c r="F72" s="10"/>
      <c r="G72" s="11"/>
      <c r="H72" s="10"/>
      <c r="I72" s="10"/>
      <c r="J72" s="10"/>
      <c r="K72" s="12" t="str">
        <f>IF($B72="","",D72-E72-F72-G72*D72-H72-I72-J72)</f>
        <v/>
      </c>
      <c r="L72" s="13" t="str">
        <f>IF($B72="","",K72/D72)</f>
        <v/>
      </c>
      <c r="M72" s="14" t="str">
        <f>IF($B72="","",IF(L72&lt;=0,"No break-even",1/L72))</f>
        <v/>
      </c>
      <c r="N72" s="15"/>
      <c r="O72" s="14" t="str">
        <f>IF(OR($B72="",$N72=""),"",N72*L72)</f>
        <v/>
      </c>
      <c r="P72" s="12" t="str">
        <f>IF(OR($B72="",$N72="",$N72&lt;=0),"",100*L72-100/N72)</f>
        <v/>
      </c>
      <c r="Q72" s="16" t="str">
        <f>IF(OR($B72="",$N72=""),"",IF(OR(L72&lt;=0,O72&lt;1),"Below break-even",IF(O72&lt;=1.1,"Close (within 10%)","Above break-even")))</f>
        <v/>
      </c>
      <c r="R72" s="11"/>
      <c r="S72" s="17" t="str">
        <f>IF(OR($B72="",$R72=""),"",IF(L72-R72&lt;=0,"Not possible",1/(L72-R72)))</f>
        <v/>
      </c>
      <c r="T72" s="10"/>
      <c r="U72" s="12" t="str">
        <f>IF(OR($B72="",$N72="",$T72=""),"",N72*T72*L72-T72)</f>
        <v/>
      </c>
    </row>
    <row r="73" spans="1:21" x14ac:dyDescent="0.25">
      <c r="A73" s="18"/>
      <c r="B73" s="10"/>
      <c r="C73" s="11"/>
      <c r="D73" s="12" t="str">
        <f>IF($B73="","",B73/(1+C73))</f>
        <v/>
      </c>
      <c r="E73" s="10"/>
      <c r="F73" s="10"/>
      <c r="G73" s="11"/>
      <c r="H73" s="10"/>
      <c r="I73" s="10"/>
      <c r="J73" s="10"/>
      <c r="K73" s="12" t="str">
        <f>IF($B73="","",D73-E73-F73-G73*D73-H73-I73-J73)</f>
        <v/>
      </c>
      <c r="L73" s="13" t="str">
        <f>IF($B73="","",K73/D73)</f>
        <v/>
      </c>
      <c r="M73" s="14" t="str">
        <f>IF($B73="","",IF(L73&lt;=0,"No break-even",1/L73))</f>
        <v/>
      </c>
      <c r="N73" s="15"/>
      <c r="O73" s="14" t="str">
        <f>IF(OR($B73="",$N73=""),"",N73*L73)</f>
        <v/>
      </c>
      <c r="P73" s="12" t="str">
        <f>IF(OR($B73="",$N73="",$N73&lt;=0),"",100*L73-100/N73)</f>
        <v/>
      </c>
      <c r="Q73" s="16" t="str">
        <f>IF(OR($B73="",$N73=""),"",IF(OR(L73&lt;=0,O73&lt;1),"Below break-even",IF(O73&lt;=1.1,"Close (within 10%)","Above break-even")))</f>
        <v/>
      </c>
      <c r="R73" s="11"/>
      <c r="S73" s="17" t="str">
        <f>IF(OR($B73="",$R73=""),"",IF(L73-R73&lt;=0,"Not possible",1/(L73-R73)))</f>
        <v/>
      </c>
      <c r="T73" s="10"/>
      <c r="U73" s="12" t="str">
        <f>IF(OR($B73="",$N73="",$T73=""),"",N73*T73*L73-T73)</f>
        <v/>
      </c>
    </row>
    <row r="74" spans="1:21" x14ac:dyDescent="0.25">
      <c r="A74" s="18"/>
      <c r="B74" s="10"/>
      <c r="C74" s="11"/>
      <c r="D74" s="12" t="str">
        <f>IF($B74="","",B74/(1+C74))</f>
        <v/>
      </c>
      <c r="E74" s="10"/>
      <c r="F74" s="10"/>
      <c r="G74" s="11"/>
      <c r="H74" s="10"/>
      <c r="I74" s="10"/>
      <c r="J74" s="10"/>
      <c r="K74" s="12" t="str">
        <f>IF($B74="","",D74-E74-F74-G74*D74-H74-I74-J74)</f>
        <v/>
      </c>
      <c r="L74" s="13" t="str">
        <f>IF($B74="","",K74/D74)</f>
        <v/>
      </c>
      <c r="M74" s="14" t="str">
        <f>IF($B74="","",IF(L74&lt;=0,"No break-even",1/L74))</f>
        <v/>
      </c>
      <c r="N74" s="15"/>
      <c r="O74" s="14" t="str">
        <f>IF(OR($B74="",$N74=""),"",N74*L74)</f>
        <v/>
      </c>
      <c r="P74" s="12" t="str">
        <f>IF(OR($B74="",$N74="",$N74&lt;=0),"",100*L74-100/N74)</f>
        <v/>
      </c>
      <c r="Q74" s="16" t="str">
        <f>IF(OR($B74="",$N74=""),"",IF(OR(L74&lt;=0,O74&lt;1),"Below break-even",IF(O74&lt;=1.1,"Close (within 10%)","Above break-even")))</f>
        <v/>
      </c>
      <c r="R74" s="11"/>
      <c r="S74" s="17" t="str">
        <f>IF(OR($B74="",$R74=""),"",IF(L74-R74&lt;=0,"Not possible",1/(L74-R74)))</f>
        <v/>
      </c>
      <c r="T74" s="10"/>
      <c r="U74" s="12" t="str">
        <f>IF(OR($B74="",$N74="",$T74=""),"",N74*T74*L74-T74)</f>
        <v/>
      </c>
    </row>
    <row r="75" spans="1:21" x14ac:dyDescent="0.25">
      <c r="A75" s="18"/>
      <c r="B75" s="10"/>
      <c r="C75" s="11"/>
      <c r="D75" s="12" t="str">
        <f>IF($B75="","",B75/(1+C75))</f>
        <v/>
      </c>
      <c r="E75" s="10"/>
      <c r="F75" s="10"/>
      <c r="G75" s="11"/>
      <c r="H75" s="10"/>
      <c r="I75" s="10"/>
      <c r="J75" s="10"/>
      <c r="K75" s="12" t="str">
        <f>IF($B75="","",D75-E75-F75-G75*D75-H75-I75-J75)</f>
        <v/>
      </c>
      <c r="L75" s="13" t="str">
        <f>IF($B75="","",K75/D75)</f>
        <v/>
      </c>
      <c r="M75" s="14" t="str">
        <f>IF($B75="","",IF(L75&lt;=0,"No break-even",1/L75))</f>
        <v/>
      </c>
      <c r="N75" s="15"/>
      <c r="O75" s="14" t="str">
        <f>IF(OR($B75="",$N75=""),"",N75*L75)</f>
        <v/>
      </c>
      <c r="P75" s="12" t="str">
        <f>IF(OR($B75="",$N75="",$N75&lt;=0),"",100*L75-100/N75)</f>
        <v/>
      </c>
      <c r="Q75" s="16" t="str">
        <f>IF(OR($B75="",$N75=""),"",IF(OR(L75&lt;=0,O75&lt;1),"Below break-even",IF(O75&lt;=1.1,"Close (within 10%)","Above break-even")))</f>
        <v/>
      </c>
      <c r="R75" s="11"/>
      <c r="S75" s="17" t="str">
        <f>IF(OR($B75="",$R75=""),"",IF(L75-R75&lt;=0,"Not possible",1/(L75-R75)))</f>
        <v/>
      </c>
      <c r="T75" s="10"/>
      <c r="U75" s="12" t="str">
        <f>IF(OR($B75="",$N75="",$T75=""),"",N75*T75*L75-T75)</f>
        <v/>
      </c>
    </row>
    <row r="76" spans="1:21" x14ac:dyDescent="0.25">
      <c r="A76" s="18"/>
      <c r="B76" s="10"/>
      <c r="C76" s="11"/>
      <c r="D76" s="12" t="str">
        <f>IF($B76="","",B76/(1+C76))</f>
        <v/>
      </c>
      <c r="E76" s="10"/>
      <c r="F76" s="10"/>
      <c r="G76" s="11"/>
      <c r="H76" s="10"/>
      <c r="I76" s="10"/>
      <c r="J76" s="10"/>
      <c r="K76" s="12" t="str">
        <f>IF($B76="","",D76-E76-F76-G76*D76-H76-I76-J76)</f>
        <v/>
      </c>
      <c r="L76" s="13" t="str">
        <f>IF($B76="","",K76/D76)</f>
        <v/>
      </c>
      <c r="M76" s="14" t="str">
        <f>IF($B76="","",IF(L76&lt;=0,"No break-even",1/L76))</f>
        <v/>
      </c>
      <c r="N76" s="15"/>
      <c r="O76" s="14" t="str">
        <f>IF(OR($B76="",$N76=""),"",N76*L76)</f>
        <v/>
      </c>
      <c r="P76" s="12" t="str">
        <f>IF(OR($B76="",$N76="",$N76&lt;=0),"",100*L76-100/N76)</f>
        <v/>
      </c>
      <c r="Q76" s="16" t="str">
        <f>IF(OR($B76="",$N76=""),"",IF(OR(L76&lt;=0,O76&lt;1),"Below break-even",IF(O76&lt;=1.1,"Close (within 10%)","Above break-even")))</f>
        <v/>
      </c>
      <c r="R76" s="11"/>
      <c r="S76" s="17" t="str">
        <f>IF(OR($B76="",$R76=""),"",IF(L76-R76&lt;=0,"Not possible",1/(L76-R76)))</f>
        <v/>
      </c>
      <c r="T76" s="10"/>
      <c r="U76" s="12" t="str">
        <f>IF(OR($B76="",$N76="",$T76=""),"",N76*T76*L76-T76)</f>
        <v/>
      </c>
    </row>
    <row r="77" spans="1:21" x14ac:dyDescent="0.25">
      <c r="A77" s="18"/>
      <c r="B77" s="10"/>
      <c r="C77" s="11"/>
      <c r="D77" s="12" t="str">
        <f>IF($B77="","",B77/(1+C77))</f>
        <v/>
      </c>
      <c r="E77" s="10"/>
      <c r="F77" s="10"/>
      <c r="G77" s="11"/>
      <c r="H77" s="10"/>
      <c r="I77" s="10"/>
      <c r="J77" s="10"/>
      <c r="K77" s="12" t="str">
        <f>IF($B77="","",D77-E77-F77-G77*D77-H77-I77-J77)</f>
        <v/>
      </c>
      <c r="L77" s="13" t="str">
        <f>IF($B77="","",K77/D77)</f>
        <v/>
      </c>
      <c r="M77" s="14" t="str">
        <f>IF($B77="","",IF(L77&lt;=0,"No break-even",1/L77))</f>
        <v/>
      </c>
      <c r="N77" s="15"/>
      <c r="O77" s="14" t="str">
        <f>IF(OR($B77="",$N77=""),"",N77*L77)</f>
        <v/>
      </c>
      <c r="P77" s="12" t="str">
        <f>IF(OR($B77="",$N77="",$N77&lt;=0),"",100*L77-100/N77)</f>
        <v/>
      </c>
      <c r="Q77" s="16" t="str">
        <f>IF(OR($B77="",$N77=""),"",IF(OR(L77&lt;=0,O77&lt;1),"Below break-even",IF(O77&lt;=1.1,"Close (within 10%)","Above break-even")))</f>
        <v/>
      </c>
      <c r="R77" s="11"/>
      <c r="S77" s="17" t="str">
        <f>IF(OR($B77="",$R77=""),"",IF(L77-R77&lt;=0,"Not possible",1/(L77-R77)))</f>
        <v/>
      </c>
      <c r="T77" s="10"/>
      <c r="U77" s="12" t="str">
        <f>IF(OR($B77="",$N77="",$T77=""),"",N77*T77*L77-T77)</f>
        <v/>
      </c>
    </row>
    <row r="78" spans="1:21" x14ac:dyDescent="0.25">
      <c r="A78" s="18"/>
      <c r="B78" s="10"/>
      <c r="C78" s="11"/>
      <c r="D78" s="12" t="str">
        <f>IF($B78="","",B78/(1+C78))</f>
        <v/>
      </c>
      <c r="E78" s="10"/>
      <c r="F78" s="10"/>
      <c r="G78" s="11"/>
      <c r="H78" s="10"/>
      <c r="I78" s="10"/>
      <c r="J78" s="10"/>
      <c r="K78" s="12" t="str">
        <f>IF($B78="","",D78-E78-F78-G78*D78-H78-I78-J78)</f>
        <v/>
      </c>
      <c r="L78" s="13" t="str">
        <f>IF($B78="","",K78/D78)</f>
        <v/>
      </c>
      <c r="M78" s="14" t="str">
        <f>IF($B78="","",IF(L78&lt;=0,"No break-even",1/L78))</f>
        <v/>
      </c>
      <c r="N78" s="15"/>
      <c r="O78" s="14" t="str">
        <f>IF(OR($B78="",$N78=""),"",N78*L78)</f>
        <v/>
      </c>
      <c r="P78" s="12" t="str">
        <f>IF(OR($B78="",$N78="",$N78&lt;=0),"",100*L78-100/N78)</f>
        <v/>
      </c>
      <c r="Q78" s="16" t="str">
        <f>IF(OR($B78="",$N78=""),"",IF(OR(L78&lt;=0,O78&lt;1),"Below break-even",IF(O78&lt;=1.1,"Close (within 10%)","Above break-even")))</f>
        <v/>
      </c>
      <c r="R78" s="11"/>
      <c r="S78" s="17" t="str">
        <f>IF(OR($B78="",$R78=""),"",IF(L78-R78&lt;=0,"Not possible",1/(L78-R78)))</f>
        <v/>
      </c>
      <c r="T78" s="10"/>
      <c r="U78" s="12" t="str">
        <f>IF(OR($B78="",$N78="",$T78=""),"",N78*T78*L78-T78)</f>
        <v/>
      </c>
    </row>
    <row r="79" spans="1:21" x14ac:dyDescent="0.25">
      <c r="A79" s="18"/>
      <c r="B79" s="10"/>
      <c r="C79" s="11"/>
      <c r="D79" s="12" t="str">
        <f>IF($B79="","",B79/(1+C79))</f>
        <v/>
      </c>
      <c r="E79" s="10"/>
      <c r="F79" s="10"/>
      <c r="G79" s="11"/>
      <c r="H79" s="10"/>
      <c r="I79" s="10"/>
      <c r="J79" s="10"/>
      <c r="K79" s="12" t="str">
        <f>IF($B79="","",D79-E79-F79-G79*D79-H79-I79-J79)</f>
        <v/>
      </c>
      <c r="L79" s="13" t="str">
        <f>IF($B79="","",K79/D79)</f>
        <v/>
      </c>
      <c r="M79" s="14" t="str">
        <f>IF($B79="","",IF(L79&lt;=0,"No break-even",1/L79))</f>
        <v/>
      </c>
      <c r="N79" s="15"/>
      <c r="O79" s="14" t="str">
        <f>IF(OR($B79="",$N79=""),"",N79*L79)</f>
        <v/>
      </c>
      <c r="P79" s="12" t="str">
        <f>IF(OR($B79="",$N79="",$N79&lt;=0),"",100*L79-100/N79)</f>
        <v/>
      </c>
      <c r="Q79" s="16" t="str">
        <f>IF(OR($B79="",$N79=""),"",IF(OR(L79&lt;=0,O79&lt;1),"Below break-even",IF(O79&lt;=1.1,"Close (within 10%)","Above break-even")))</f>
        <v/>
      </c>
      <c r="R79" s="11"/>
      <c r="S79" s="17" t="str">
        <f>IF(OR($B79="",$R79=""),"",IF(L79-R79&lt;=0,"Not possible",1/(L79-R79)))</f>
        <v/>
      </c>
      <c r="T79" s="10"/>
      <c r="U79" s="12" t="str">
        <f>IF(OR($B79="",$N79="",$T79=""),"",N79*T79*L79-T79)</f>
        <v/>
      </c>
    </row>
    <row r="80" spans="1:21" x14ac:dyDescent="0.25">
      <c r="A80" s="18"/>
      <c r="B80" s="10"/>
      <c r="C80" s="11"/>
      <c r="D80" s="12" t="str">
        <f>IF($B80="","",B80/(1+C80))</f>
        <v/>
      </c>
      <c r="E80" s="10"/>
      <c r="F80" s="10"/>
      <c r="G80" s="11"/>
      <c r="H80" s="10"/>
      <c r="I80" s="10"/>
      <c r="J80" s="10"/>
      <c r="K80" s="12" t="str">
        <f>IF($B80="","",D80-E80-F80-G80*D80-H80-I80-J80)</f>
        <v/>
      </c>
      <c r="L80" s="13" t="str">
        <f>IF($B80="","",K80/D80)</f>
        <v/>
      </c>
      <c r="M80" s="14" t="str">
        <f>IF($B80="","",IF(L80&lt;=0,"No break-even",1/L80))</f>
        <v/>
      </c>
      <c r="N80" s="15"/>
      <c r="O80" s="14" t="str">
        <f>IF(OR($B80="",$N80=""),"",N80*L80)</f>
        <v/>
      </c>
      <c r="P80" s="12" t="str">
        <f>IF(OR($B80="",$N80="",$N80&lt;=0),"",100*L80-100/N80)</f>
        <v/>
      </c>
      <c r="Q80" s="16" t="str">
        <f>IF(OR($B80="",$N80=""),"",IF(OR(L80&lt;=0,O80&lt;1),"Below break-even",IF(O80&lt;=1.1,"Close (within 10%)","Above break-even")))</f>
        <v/>
      </c>
      <c r="R80" s="11"/>
      <c r="S80" s="17" t="str">
        <f>IF(OR($B80="",$R80=""),"",IF(L80-R80&lt;=0,"Not possible",1/(L80-R80)))</f>
        <v/>
      </c>
      <c r="T80" s="10"/>
      <c r="U80" s="12" t="str">
        <f>IF(OR($B80="",$N80="",$T80=""),"",N80*T80*L80-T80)</f>
        <v/>
      </c>
    </row>
    <row r="81" spans="1:21" x14ac:dyDescent="0.25">
      <c r="A81" s="18"/>
      <c r="B81" s="10"/>
      <c r="C81" s="11"/>
      <c r="D81" s="12" t="str">
        <f>IF($B81="","",B81/(1+C81))</f>
        <v/>
      </c>
      <c r="E81" s="10"/>
      <c r="F81" s="10"/>
      <c r="G81" s="11"/>
      <c r="H81" s="10"/>
      <c r="I81" s="10"/>
      <c r="J81" s="10"/>
      <c r="K81" s="12" t="str">
        <f>IF($B81="","",D81-E81-F81-G81*D81-H81-I81-J81)</f>
        <v/>
      </c>
      <c r="L81" s="13" t="str">
        <f>IF($B81="","",K81/D81)</f>
        <v/>
      </c>
      <c r="M81" s="14" t="str">
        <f>IF($B81="","",IF(L81&lt;=0,"No break-even",1/L81))</f>
        <v/>
      </c>
      <c r="N81" s="15"/>
      <c r="O81" s="14" t="str">
        <f>IF(OR($B81="",$N81=""),"",N81*L81)</f>
        <v/>
      </c>
      <c r="P81" s="12" t="str">
        <f>IF(OR($B81="",$N81="",$N81&lt;=0),"",100*L81-100/N81)</f>
        <v/>
      </c>
      <c r="Q81" s="16" t="str">
        <f>IF(OR($B81="",$N81=""),"",IF(OR(L81&lt;=0,O81&lt;1),"Below break-even",IF(O81&lt;=1.1,"Close (within 10%)","Above break-even")))</f>
        <v/>
      </c>
      <c r="R81" s="11"/>
      <c r="S81" s="17" t="str">
        <f>IF(OR($B81="",$R81=""),"",IF(L81-R81&lt;=0,"Not possible",1/(L81-R81)))</f>
        <v/>
      </c>
      <c r="T81" s="10"/>
      <c r="U81" s="12" t="str">
        <f>IF(OR($B81="",$N81="",$T81=""),"",N81*T81*L81-T81)</f>
        <v/>
      </c>
    </row>
    <row r="82" spans="1:21" x14ac:dyDescent="0.25">
      <c r="A82" s="18"/>
      <c r="B82" s="10"/>
      <c r="C82" s="11"/>
      <c r="D82" s="12" t="str">
        <f>IF($B82="","",B82/(1+C82))</f>
        <v/>
      </c>
      <c r="E82" s="10"/>
      <c r="F82" s="10"/>
      <c r="G82" s="11"/>
      <c r="H82" s="10"/>
      <c r="I82" s="10"/>
      <c r="J82" s="10"/>
      <c r="K82" s="12" t="str">
        <f>IF($B82="","",D82-E82-F82-G82*D82-H82-I82-J82)</f>
        <v/>
      </c>
      <c r="L82" s="13" t="str">
        <f>IF($B82="","",K82/D82)</f>
        <v/>
      </c>
      <c r="M82" s="14" t="str">
        <f>IF($B82="","",IF(L82&lt;=0,"No break-even",1/L82))</f>
        <v/>
      </c>
      <c r="N82" s="15"/>
      <c r="O82" s="14" t="str">
        <f>IF(OR($B82="",$N82=""),"",N82*L82)</f>
        <v/>
      </c>
      <c r="P82" s="12" t="str">
        <f>IF(OR($B82="",$N82="",$N82&lt;=0),"",100*L82-100/N82)</f>
        <v/>
      </c>
      <c r="Q82" s="16" t="str">
        <f>IF(OR($B82="",$N82=""),"",IF(OR(L82&lt;=0,O82&lt;1),"Below break-even",IF(O82&lt;=1.1,"Close (within 10%)","Above break-even")))</f>
        <v/>
      </c>
      <c r="R82" s="11"/>
      <c r="S82" s="17" t="str">
        <f>IF(OR($B82="",$R82=""),"",IF(L82-R82&lt;=0,"Not possible",1/(L82-R82)))</f>
        <v/>
      </c>
      <c r="T82" s="10"/>
      <c r="U82" s="12" t="str">
        <f>IF(OR($B82="",$N82="",$T82=""),"",N82*T82*L82-T82)</f>
        <v/>
      </c>
    </row>
    <row r="83" spans="1:21" x14ac:dyDescent="0.25">
      <c r="A83" s="18"/>
      <c r="B83" s="10"/>
      <c r="C83" s="11"/>
      <c r="D83" s="12" t="str">
        <f>IF($B83="","",B83/(1+C83))</f>
        <v/>
      </c>
      <c r="E83" s="10"/>
      <c r="F83" s="10"/>
      <c r="G83" s="11"/>
      <c r="H83" s="10"/>
      <c r="I83" s="10"/>
      <c r="J83" s="10"/>
      <c r="K83" s="12" t="str">
        <f>IF($B83="","",D83-E83-F83-G83*D83-H83-I83-J83)</f>
        <v/>
      </c>
      <c r="L83" s="13" t="str">
        <f>IF($B83="","",K83/D83)</f>
        <v/>
      </c>
      <c r="M83" s="14" t="str">
        <f>IF($B83="","",IF(L83&lt;=0,"No break-even",1/L83))</f>
        <v/>
      </c>
      <c r="N83" s="15"/>
      <c r="O83" s="14" t="str">
        <f>IF(OR($B83="",$N83=""),"",N83*L83)</f>
        <v/>
      </c>
      <c r="P83" s="12" t="str">
        <f>IF(OR($B83="",$N83="",$N83&lt;=0),"",100*L83-100/N83)</f>
        <v/>
      </c>
      <c r="Q83" s="16" t="str">
        <f>IF(OR($B83="",$N83=""),"",IF(OR(L83&lt;=0,O83&lt;1),"Below break-even",IF(O83&lt;=1.1,"Close (within 10%)","Above break-even")))</f>
        <v/>
      </c>
      <c r="R83" s="11"/>
      <c r="S83" s="17" t="str">
        <f>IF(OR($B83="",$R83=""),"",IF(L83-R83&lt;=0,"Not possible",1/(L83-R83)))</f>
        <v/>
      </c>
      <c r="T83" s="10"/>
      <c r="U83" s="12" t="str">
        <f>IF(OR($B83="",$N83="",$T83=""),"",N83*T83*L83-T83)</f>
        <v/>
      </c>
    </row>
    <row r="84" spans="1:21" x14ac:dyDescent="0.25">
      <c r="A84" s="18"/>
      <c r="B84" s="10"/>
      <c r="C84" s="11"/>
      <c r="D84" s="12" t="str">
        <f>IF($B84="","",B84/(1+C84))</f>
        <v/>
      </c>
      <c r="E84" s="10"/>
      <c r="F84" s="10"/>
      <c r="G84" s="11"/>
      <c r="H84" s="10"/>
      <c r="I84" s="10"/>
      <c r="J84" s="10"/>
      <c r="K84" s="12" t="str">
        <f>IF($B84="","",D84-E84-F84-G84*D84-H84-I84-J84)</f>
        <v/>
      </c>
      <c r="L84" s="13" t="str">
        <f>IF($B84="","",K84/D84)</f>
        <v/>
      </c>
      <c r="M84" s="14" t="str">
        <f>IF($B84="","",IF(L84&lt;=0,"No break-even",1/L84))</f>
        <v/>
      </c>
      <c r="N84" s="15"/>
      <c r="O84" s="14" t="str">
        <f>IF(OR($B84="",$N84=""),"",N84*L84)</f>
        <v/>
      </c>
      <c r="P84" s="12" t="str">
        <f>IF(OR($B84="",$N84="",$N84&lt;=0),"",100*L84-100/N84)</f>
        <v/>
      </c>
      <c r="Q84" s="16" t="str">
        <f>IF(OR($B84="",$N84=""),"",IF(OR(L84&lt;=0,O84&lt;1),"Below break-even",IF(O84&lt;=1.1,"Close (within 10%)","Above break-even")))</f>
        <v/>
      </c>
      <c r="R84" s="11"/>
      <c r="S84" s="17" t="str">
        <f>IF(OR($B84="",$R84=""),"",IF(L84-R84&lt;=0,"Not possible",1/(L84-R84)))</f>
        <v/>
      </c>
      <c r="T84" s="10"/>
      <c r="U84" s="12" t="str">
        <f>IF(OR($B84="",$N84="",$T84=""),"",N84*T84*L84-T84)</f>
        <v/>
      </c>
    </row>
    <row r="85" spans="1:21" x14ac:dyDescent="0.25">
      <c r="A85" s="18"/>
      <c r="B85" s="10"/>
      <c r="C85" s="11"/>
      <c r="D85" s="12" t="str">
        <f>IF($B85="","",B85/(1+C85))</f>
        <v/>
      </c>
      <c r="E85" s="10"/>
      <c r="F85" s="10"/>
      <c r="G85" s="11"/>
      <c r="H85" s="10"/>
      <c r="I85" s="10"/>
      <c r="J85" s="10"/>
      <c r="K85" s="12" t="str">
        <f>IF($B85="","",D85-E85-F85-G85*D85-H85-I85-J85)</f>
        <v/>
      </c>
      <c r="L85" s="13" t="str">
        <f>IF($B85="","",K85/D85)</f>
        <v/>
      </c>
      <c r="M85" s="14" t="str">
        <f>IF($B85="","",IF(L85&lt;=0,"No break-even",1/L85))</f>
        <v/>
      </c>
      <c r="N85" s="15"/>
      <c r="O85" s="14" t="str">
        <f>IF(OR($B85="",$N85=""),"",N85*L85)</f>
        <v/>
      </c>
      <c r="P85" s="12" t="str">
        <f>IF(OR($B85="",$N85="",$N85&lt;=0),"",100*L85-100/N85)</f>
        <v/>
      </c>
      <c r="Q85" s="16" t="str">
        <f>IF(OR($B85="",$N85=""),"",IF(OR(L85&lt;=0,O85&lt;1),"Below break-even",IF(O85&lt;=1.1,"Close (within 10%)","Above break-even")))</f>
        <v/>
      </c>
      <c r="R85" s="11"/>
      <c r="S85" s="17" t="str">
        <f>IF(OR($B85="",$R85=""),"",IF(L85-R85&lt;=0,"Not possible",1/(L85-R85)))</f>
        <v/>
      </c>
      <c r="T85" s="10"/>
      <c r="U85" s="12" t="str">
        <f>IF(OR($B85="",$N85="",$T85=""),"",N85*T85*L85-T85)</f>
        <v/>
      </c>
    </row>
    <row r="86" spans="1:21" x14ac:dyDescent="0.25">
      <c r="A86" s="18"/>
      <c r="B86" s="10"/>
      <c r="C86" s="11"/>
      <c r="D86" s="12" t="str">
        <f>IF($B86="","",B86/(1+C86))</f>
        <v/>
      </c>
      <c r="E86" s="10"/>
      <c r="F86" s="10"/>
      <c r="G86" s="11"/>
      <c r="H86" s="10"/>
      <c r="I86" s="10"/>
      <c r="J86" s="10"/>
      <c r="K86" s="12" t="str">
        <f>IF($B86="","",D86-E86-F86-G86*D86-H86-I86-J86)</f>
        <v/>
      </c>
      <c r="L86" s="13" t="str">
        <f>IF($B86="","",K86/D86)</f>
        <v/>
      </c>
      <c r="M86" s="14" t="str">
        <f>IF($B86="","",IF(L86&lt;=0,"No break-even",1/L86))</f>
        <v/>
      </c>
      <c r="N86" s="15"/>
      <c r="O86" s="14" t="str">
        <f>IF(OR($B86="",$N86=""),"",N86*L86)</f>
        <v/>
      </c>
      <c r="P86" s="12" t="str">
        <f>IF(OR($B86="",$N86="",$N86&lt;=0),"",100*L86-100/N86)</f>
        <v/>
      </c>
      <c r="Q86" s="16" t="str">
        <f>IF(OR($B86="",$N86=""),"",IF(OR(L86&lt;=0,O86&lt;1),"Below break-even",IF(O86&lt;=1.1,"Close (within 10%)","Above break-even")))</f>
        <v/>
      </c>
      <c r="R86" s="11"/>
      <c r="S86" s="17" t="str">
        <f>IF(OR($B86="",$R86=""),"",IF(L86-R86&lt;=0,"Not possible",1/(L86-R86)))</f>
        <v/>
      </c>
      <c r="T86" s="10"/>
      <c r="U86" s="12" t="str">
        <f>IF(OR($B86="",$N86="",$T86=""),"",N86*T86*L86-T86)</f>
        <v/>
      </c>
    </row>
    <row r="87" spans="1:21" x14ac:dyDescent="0.25">
      <c r="A87" s="18"/>
      <c r="B87" s="10"/>
      <c r="C87" s="11"/>
      <c r="D87" s="12" t="str">
        <f>IF($B87="","",B87/(1+C87))</f>
        <v/>
      </c>
      <c r="E87" s="10"/>
      <c r="F87" s="10"/>
      <c r="G87" s="11"/>
      <c r="H87" s="10"/>
      <c r="I87" s="10"/>
      <c r="J87" s="10"/>
      <c r="K87" s="12" t="str">
        <f>IF($B87="","",D87-E87-F87-G87*D87-H87-I87-J87)</f>
        <v/>
      </c>
      <c r="L87" s="13" t="str">
        <f>IF($B87="","",K87/D87)</f>
        <v/>
      </c>
      <c r="M87" s="14" t="str">
        <f>IF($B87="","",IF(L87&lt;=0,"No break-even",1/L87))</f>
        <v/>
      </c>
      <c r="N87" s="15"/>
      <c r="O87" s="14" t="str">
        <f>IF(OR($B87="",$N87=""),"",N87*L87)</f>
        <v/>
      </c>
      <c r="P87" s="12" t="str">
        <f>IF(OR($B87="",$N87="",$N87&lt;=0),"",100*L87-100/N87)</f>
        <v/>
      </c>
      <c r="Q87" s="16" t="str">
        <f>IF(OR($B87="",$N87=""),"",IF(OR(L87&lt;=0,O87&lt;1),"Below break-even",IF(O87&lt;=1.1,"Close (within 10%)","Above break-even")))</f>
        <v/>
      </c>
      <c r="R87" s="11"/>
      <c r="S87" s="17" t="str">
        <f>IF(OR($B87="",$R87=""),"",IF(L87-R87&lt;=0,"Not possible",1/(L87-R87)))</f>
        <v/>
      </c>
      <c r="T87" s="10"/>
      <c r="U87" s="12" t="str">
        <f>IF(OR($B87="",$N87="",$T87=""),"",N87*T87*L87-T87)</f>
        <v/>
      </c>
    </row>
    <row r="88" spans="1:21" x14ac:dyDescent="0.25">
      <c r="A88" s="18"/>
      <c r="B88" s="10"/>
      <c r="C88" s="11"/>
      <c r="D88" s="12" t="str">
        <f>IF($B88="","",B88/(1+C88))</f>
        <v/>
      </c>
      <c r="E88" s="10"/>
      <c r="F88" s="10"/>
      <c r="G88" s="11"/>
      <c r="H88" s="10"/>
      <c r="I88" s="10"/>
      <c r="J88" s="10"/>
      <c r="K88" s="12" t="str">
        <f>IF($B88="","",D88-E88-F88-G88*D88-H88-I88-J88)</f>
        <v/>
      </c>
      <c r="L88" s="13" t="str">
        <f>IF($B88="","",K88/D88)</f>
        <v/>
      </c>
      <c r="M88" s="14" t="str">
        <f>IF($B88="","",IF(L88&lt;=0,"No break-even",1/L88))</f>
        <v/>
      </c>
      <c r="N88" s="15"/>
      <c r="O88" s="14" t="str">
        <f>IF(OR($B88="",$N88=""),"",N88*L88)</f>
        <v/>
      </c>
      <c r="P88" s="12" t="str">
        <f>IF(OR($B88="",$N88="",$N88&lt;=0),"",100*L88-100/N88)</f>
        <v/>
      </c>
      <c r="Q88" s="16" t="str">
        <f>IF(OR($B88="",$N88=""),"",IF(OR(L88&lt;=0,O88&lt;1),"Below break-even",IF(O88&lt;=1.1,"Close (within 10%)","Above break-even")))</f>
        <v/>
      </c>
      <c r="R88" s="11"/>
      <c r="S88" s="17" t="str">
        <f>IF(OR($B88="",$R88=""),"",IF(L88-R88&lt;=0,"Not possible",1/(L88-R88)))</f>
        <v/>
      </c>
      <c r="T88" s="10"/>
      <c r="U88" s="12" t="str">
        <f>IF(OR($B88="",$N88="",$T88=""),"",N88*T88*L88-T88)</f>
        <v/>
      </c>
    </row>
    <row r="89" spans="1:21" x14ac:dyDescent="0.25">
      <c r="A89" s="18"/>
      <c r="B89" s="10"/>
      <c r="C89" s="11"/>
      <c r="D89" s="12" t="str">
        <f>IF($B89="","",B89/(1+C89))</f>
        <v/>
      </c>
      <c r="E89" s="10"/>
      <c r="F89" s="10"/>
      <c r="G89" s="11"/>
      <c r="H89" s="10"/>
      <c r="I89" s="10"/>
      <c r="J89" s="10"/>
      <c r="K89" s="12" t="str">
        <f>IF($B89="","",D89-E89-F89-G89*D89-H89-I89-J89)</f>
        <v/>
      </c>
      <c r="L89" s="13" t="str">
        <f>IF($B89="","",K89/D89)</f>
        <v/>
      </c>
      <c r="M89" s="14" t="str">
        <f>IF($B89="","",IF(L89&lt;=0,"No break-even",1/L89))</f>
        <v/>
      </c>
      <c r="N89" s="15"/>
      <c r="O89" s="14" t="str">
        <f>IF(OR($B89="",$N89=""),"",N89*L89)</f>
        <v/>
      </c>
      <c r="P89" s="12" t="str">
        <f>IF(OR($B89="",$N89="",$N89&lt;=0),"",100*L89-100/N89)</f>
        <v/>
      </c>
      <c r="Q89" s="16" t="str">
        <f>IF(OR($B89="",$N89=""),"",IF(OR(L89&lt;=0,O89&lt;1),"Below break-even",IF(O89&lt;=1.1,"Close (within 10%)","Above break-even")))</f>
        <v/>
      </c>
      <c r="R89" s="11"/>
      <c r="S89" s="17" t="str">
        <f>IF(OR($B89="",$R89=""),"",IF(L89-R89&lt;=0,"Not possible",1/(L89-R89)))</f>
        <v/>
      </c>
      <c r="T89" s="10"/>
      <c r="U89" s="12" t="str">
        <f>IF(OR($B89="",$N89="",$T89=""),"",N89*T89*L89-T89)</f>
        <v/>
      </c>
    </row>
    <row r="90" spans="1:21" x14ac:dyDescent="0.25">
      <c r="A90" s="18"/>
      <c r="B90" s="10"/>
      <c r="C90" s="11"/>
      <c r="D90" s="12" t="str">
        <f>IF($B90="","",B90/(1+C90))</f>
        <v/>
      </c>
      <c r="E90" s="10"/>
      <c r="F90" s="10"/>
      <c r="G90" s="11"/>
      <c r="H90" s="10"/>
      <c r="I90" s="10"/>
      <c r="J90" s="10"/>
      <c r="K90" s="12" t="str">
        <f>IF($B90="","",D90-E90-F90-G90*D90-H90-I90-J90)</f>
        <v/>
      </c>
      <c r="L90" s="13" t="str">
        <f>IF($B90="","",K90/D90)</f>
        <v/>
      </c>
      <c r="M90" s="14" t="str">
        <f>IF($B90="","",IF(L90&lt;=0,"No break-even",1/L90))</f>
        <v/>
      </c>
      <c r="N90" s="15"/>
      <c r="O90" s="14" t="str">
        <f>IF(OR($B90="",$N90=""),"",N90*L90)</f>
        <v/>
      </c>
      <c r="P90" s="12" t="str">
        <f>IF(OR($B90="",$N90="",$N90&lt;=0),"",100*L90-100/N90)</f>
        <v/>
      </c>
      <c r="Q90" s="16" t="str">
        <f>IF(OR($B90="",$N90=""),"",IF(OR(L90&lt;=0,O90&lt;1),"Below break-even",IF(O90&lt;=1.1,"Close (within 10%)","Above break-even")))</f>
        <v/>
      </c>
      <c r="R90" s="11"/>
      <c r="S90" s="17" t="str">
        <f>IF(OR($B90="",$R90=""),"",IF(L90-R90&lt;=0,"Not possible",1/(L90-R90)))</f>
        <v/>
      </c>
      <c r="T90" s="10"/>
      <c r="U90" s="12" t="str">
        <f>IF(OR($B90="",$N90="",$T90=""),"",N90*T90*L90-T90)</f>
        <v/>
      </c>
    </row>
    <row r="91" spans="1:21" x14ac:dyDescent="0.25">
      <c r="A91" s="18"/>
      <c r="B91" s="10"/>
      <c r="C91" s="11"/>
      <c r="D91" s="12" t="str">
        <f>IF($B91="","",B91/(1+C91))</f>
        <v/>
      </c>
      <c r="E91" s="10"/>
      <c r="F91" s="10"/>
      <c r="G91" s="11"/>
      <c r="H91" s="10"/>
      <c r="I91" s="10"/>
      <c r="J91" s="10"/>
      <c r="K91" s="12" t="str">
        <f>IF($B91="","",D91-E91-F91-G91*D91-H91-I91-J91)</f>
        <v/>
      </c>
      <c r="L91" s="13" t="str">
        <f>IF($B91="","",K91/D91)</f>
        <v/>
      </c>
      <c r="M91" s="14" t="str">
        <f>IF($B91="","",IF(L91&lt;=0,"No break-even",1/L91))</f>
        <v/>
      </c>
      <c r="N91" s="15"/>
      <c r="O91" s="14" t="str">
        <f>IF(OR($B91="",$N91=""),"",N91*L91)</f>
        <v/>
      </c>
      <c r="P91" s="12" t="str">
        <f>IF(OR($B91="",$N91="",$N91&lt;=0),"",100*L91-100/N91)</f>
        <v/>
      </c>
      <c r="Q91" s="16" t="str">
        <f>IF(OR($B91="",$N91=""),"",IF(OR(L91&lt;=0,O91&lt;1),"Below break-even",IF(O91&lt;=1.1,"Close (within 10%)","Above break-even")))</f>
        <v/>
      </c>
      <c r="R91" s="11"/>
      <c r="S91" s="17" t="str">
        <f>IF(OR($B91="",$R91=""),"",IF(L91-R91&lt;=0,"Not possible",1/(L91-R91)))</f>
        <v/>
      </c>
      <c r="T91" s="10"/>
      <c r="U91" s="12" t="str">
        <f>IF(OR($B91="",$N91="",$T91=""),"",N91*T91*L91-T91)</f>
        <v/>
      </c>
    </row>
    <row r="92" spans="1:21" x14ac:dyDescent="0.25">
      <c r="A92" s="18"/>
      <c r="B92" s="10"/>
      <c r="C92" s="11"/>
      <c r="D92" s="12" t="str">
        <f>IF($B92="","",B92/(1+C92))</f>
        <v/>
      </c>
      <c r="E92" s="10"/>
      <c r="F92" s="10"/>
      <c r="G92" s="11"/>
      <c r="H92" s="10"/>
      <c r="I92" s="10"/>
      <c r="J92" s="10"/>
      <c r="K92" s="12" t="str">
        <f>IF($B92="","",D92-E92-F92-G92*D92-H92-I92-J92)</f>
        <v/>
      </c>
      <c r="L92" s="13" t="str">
        <f>IF($B92="","",K92/D92)</f>
        <v/>
      </c>
      <c r="M92" s="14" t="str">
        <f>IF($B92="","",IF(L92&lt;=0,"No break-even",1/L92))</f>
        <v/>
      </c>
      <c r="N92" s="15"/>
      <c r="O92" s="14" t="str">
        <f>IF(OR($B92="",$N92=""),"",N92*L92)</f>
        <v/>
      </c>
      <c r="P92" s="12" t="str">
        <f>IF(OR($B92="",$N92="",$N92&lt;=0),"",100*L92-100/N92)</f>
        <v/>
      </c>
      <c r="Q92" s="16" t="str">
        <f>IF(OR($B92="",$N92=""),"",IF(OR(L92&lt;=0,O92&lt;1),"Below break-even",IF(O92&lt;=1.1,"Close (within 10%)","Above break-even")))</f>
        <v/>
      </c>
      <c r="R92" s="11"/>
      <c r="S92" s="17" t="str">
        <f>IF(OR($B92="",$R92=""),"",IF(L92-R92&lt;=0,"Not possible",1/(L92-R92)))</f>
        <v/>
      </c>
      <c r="T92" s="10"/>
      <c r="U92" s="12" t="str">
        <f>IF(OR($B92="",$N92="",$T92=""),"",N92*T92*L92-T92)</f>
        <v/>
      </c>
    </row>
    <row r="93" spans="1:21" x14ac:dyDescent="0.25">
      <c r="A93" s="18"/>
      <c r="B93" s="10"/>
      <c r="C93" s="11"/>
      <c r="D93" s="12" t="str">
        <f>IF($B93="","",B93/(1+C93))</f>
        <v/>
      </c>
      <c r="E93" s="10"/>
      <c r="F93" s="10"/>
      <c r="G93" s="11"/>
      <c r="H93" s="10"/>
      <c r="I93" s="10"/>
      <c r="J93" s="10"/>
      <c r="K93" s="12" t="str">
        <f>IF($B93="","",D93-E93-F93-G93*D93-H93-I93-J93)</f>
        <v/>
      </c>
      <c r="L93" s="13" t="str">
        <f>IF($B93="","",K93/D93)</f>
        <v/>
      </c>
      <c r="M93" s="14" t="str">
        <f>IF($B93="","",IF(L93&lt;=0,"No break-even",1/L93))</f>
        <v/>
      </c>
      <c r="N93" s="15"/>
      <c r="O93" s="14" t="str">
        <f>IF(OR($B93="",$N93=""),"",N93*L93)</f>
        <v/>
      </c>
      <c r="P93" s="12" t="str">
        <f>IF(OR($B93="",$N93="",$N93&lt;=0),"",100*L93-100/N93)</f>
        <v/>
      </c>
      <c r="Q93" s="16" t="str">
        <f>IF(OR($B93="",$N93=""),"",IF(OR(L93&lt;=0,O93&lt;1),"Below break-even",IF(O93&lt;=1.1,"Close (within 10%)","Above break-even")))</f>
        <v/>
      </c>
      <c r="R93" s="11"/>
      <c r="S93" s="17" t="str">
        <f>IF(OR($B93="",$R93=""),"",IF(L93-R93&lt;=0,"Not possible",1/(L93-R93)))</f>
        <v/>
      </c>
      <c r="T93" s="10"/>
      <c r="U93" s="12" t="str">
        <f>IF(OR($B93="",$N93="",$T93=""),"",N93*T93*L93-T93)</f>
        <v/>
      </c>
    </row>
    <row r="94" spans="1:21" x14ac:dyDescent="0.25">
      <c r="A94" s="18"/>
      <c r="B94" s="10"/>
      <c r="C94" s="11"/>
      <c r="D94" s="12" t="str">
        <f>IF($B94="","",B94/(1+C94))</f>
        <v/>
      </c>
      <c r="E94" s="10"/>
      <c r="F94" s="10"/>
      <c r="G94" s="11"/>
      <c r="H94" s="10"/>
      <c r="I94" s="10"/>
      <c r="J94" s="10"/>
      <c r="K94" s="12" t="str">
        <f>IF($B94="","",D94-E94-F94-G94*D94-H94-I94-J94)</f>
        <v/>
      </c>
      <c r="L94" s="13" t="str">
        <f>IF($B94="","",K94/D94)</f>
        <v/>
      </c>
      <c r="M94" s="14" t="str">
        <f>IF($B94="","",IF(L94&lt;=0,"No break-even",1/L94))</f>
        <v/>
      </c>
      <c r="N94" s="15"/>
      <c r="O94" s="14" t="str">
        <f>IF(OR($B94="",$N94=""),"",N94*L94)</f>
        <v/>
      </c>
      <c r="P94" s="12" t="str">
        <f>IF(OR($B94="",$N94="",$N94&lt;=0),"",100*L94-100/N94)</f>
        <v/>
      </c>
      <c r="Q94" s="16" t="str">
        <f>IF(OR($B94="",$N94=""),"",IF(OR(L94&lt;=0,O94&lt;1),"Below break-even",IF(O94&lt;=1.1,"Close (within 10%)","Above break-even")))</f>
        <v/>
      </c>
      <c r="R94" s="11"/>
      <c r="S94" s="17" t="str">
        <f>IF(OR($B94="",$R94=""),"",IF(L94-R94&lt;=0,"Not possible",1/(L94-R94)))</f>
        <v/>
      </c>
      <c r="T94" s="10"/>
      <c r="U94" s="12" t="str">
        <f>IF(OR($B94="",$N94="",$T94=""),"",N94*T94*L94-T94)</f>
        <v/>
      </c>
    </row>
    <row r="95" spans="1:21" x14ac:dyDescent="0.25">
      <c r="A95" s="18"/>
      <c r="B95" s="10"/>
      <c r="C95" s="11"/>
      <c r="D95" s="12" t="str">
        <f>IF($B95="","",B95/(1+C95))</f>
        <v/>
      </c>
      <c r="E95" s="10"/>
      <c r="F95" s="10"/>
      <c r="G95" s="11"/>
      <c r="H95" s="10"/>
      <c r="I95" s="10"/>
      <c r="J95" s="10"/>
      <c r="K95" s="12" t="str">
        <f>IF($B95="","",D95-E95-F95-G95*D95-H95-I95-J95)</f>
        <v/>
      </c>
      <c r="L95" s="13" t="str">
        <f>IF($B95="","",K95/D95)</f>
        <v/>
      </c>
      <c r="M95" s="14" t="str">
        <f>IF($B95="","",IF(L95&lt;=0,"No break-even",1/L95))</f>
        <v/>
      </c>
      <c r="N95" s="15"/>
      <c r="O95" s="14" t="str">
        <f>IF(OR($B95="",$N95=""),"",N95*L95)</f>
        <v/>
      </c>
      <c r="P95" s="12" t="str">
        <f>IF(OR($B95="",$N95="",$N95&lt;=0),"",100*L95-100/N95)</f>
        <v/>
      </c>
      <c r="Q95" s="16" t="str">
        <f>IF(OR($B95="",$N95=""),"",IF(OR(L95&lt;=0,O95&lt;1),"Below break-even",IF(O95&lt;=1.1,"Close (within 10%)","Above break-even")))</f>
        <v/>
      </c>
      <c r="R95" s="11"/>
      <c r="S95" s="17" t="str">
        <f>IF(OR($B95="",$R95=""),"",IF(L95-R95&lt;=0,"Not possible",1/(L95-R95)))</f>
        <v/>
      </c>
      <c r="T95" s="10"/>
      <c r="U95" s="12" t="str">
        <f>IF(OR($B95="",$N95="",$T95=""),"",N95*T95*L95-T95)</f>
        <v/>
      </c>
    </row>
    <row r="96" spans="1:21" x14ac:dyDescent="0.25">
      <c r="A96" s="18"/>
      <c r="B96" s="10"/>
      <c r="C96" s="11"/>
      <c r="D96" s="12" t="str">
        <f>IF($B96="","",B96/(1+C96))</f>
        <v/>
      </c>
      <c r="E96" s="10"/>
      <c r="F96" s="10"/>
      <c r="G96" s="11"/>
      <c r="H96" s="10"/>
      <c r="I96" s="10"/>
      <c r="J96" s="10"/>
      <c r="K96" s="12" t="str">
        <f>IF($B96="","",D96-E96-F96-G96*D96-H96-I96-J96)</f>
        <v/>
      </c>
      <c r="L96" s="13" t="str">
        <f>IF($B96="","",K96/D96)</f>
        <v/>
      </c>
      <c r="M96" s="14" t="str">
        <f>IF($B96="","",IF(L96&lt;=0,"No break-even",1/L96))</f>
        <v/>
      </c>
      <c r="N96" s="15"/>
      <c r="O96" s="14" t="str">
        <f>IF(OR($B96="",$N96=""),"",N96*L96)</f>
        <v/>
      </c>
      <c r="P96" s="12" t="str">
        <f>IF(OR($B96="",$N96="",$N96&lt;=0),"",100*L96-100/N96)</f>
        <v/>
      </c>
      <c r="Q96" s="16" t="str">
        <f>IF(OR($B96="",$N96=""),"",IF(OR(L96&lt;=0,O96&lt;1),"Below break-even",IF(O96&lt;=1.1,"Close (within 10%)","Above break-even")))</f>
        <v/>
      </c>
      <c r="R96" s="11"/>
      <c r="S96" s="17" t="str">
        <f>IF(OR($B96="",$R96=""),"",IF(L96-R96&lt;=0,"Not possible",1/(L96-R96)))</f>
        <v/>
      </c>
      <c r="T96" s="10"/>
      <c r="U96" s="12" t="str">
        <f>IF(OR($B96="",$N96="",$T96=""),"",N96*T96*L96-T96)</f>
        <v/>
      </c>
    </row>
    <row r="97" spans="1:21" x14ac:dyDescent="0.25">
      <c r="A97" s="18"/>
      <c r="B97" s="10"/>
      <c r="C97" s="11"/>
      <c r="D97" s="12" t="str">
        <f>IF($B97="","",B97/(1+C97))</f>
        <v/>
      </c>
      <c r="E97" s="10"/>
      <c r="F97" s="10"/>
      <c r="G97" s="11"/>
      <c r="H97" s="10"/>
      <c r="I97" s="10"/>
      <c r="J97" s="10"/>
      <c r="K97" s="12" t="str">
        <f>IF($B97="","",D97-E97-F97-G97*D97-H97-I97-J97)</f>
        <v/>
      </c>
      <c r="L97" s="13" t="str">
        <f>IF($B97="","",K97/D97)</f>
        <v/>
      </c>
      <c r="M97" s="14" t="str">
        <f>IF($B97="","",IF(L97&lt;=0,"No break-even",1/L97))</f>
        <v/>
      </c>
      <c r="N97" s="15"/>
      <c r="O97" s="14" t="str">
        <f>IF(OR($B97="",$N97=""),"",N97*L97)</f>
        <v/>
      </c>
      <c r="P97" s="12" t="str">
        <f>IF(OR($B97="",$N97="",$N97&lt;=0),"",100*L97-100/N97)</f>
        <v/>
      </c>
      <c r="Q97" s="16" t="str">
        <f>IF(OR($B97="",$N97=""),"",IF(OR(L97&lt;=0,O97&lt;1),"Below break-even",IF(O97&lt;=1.1,"Close (within 10%)","Above break-even")))</f>
        <v/>
      </c>
      <c r="R97" s="11"/>
      <c r="S97" s="17" t="str">
        <f>IF(OR($B97="",$R97=""),"",IF(L97-R97&lt;=0,"Not possible",1/(L97-R97)))</f>
        <v/>
      </c>
      <c r="T97" s="10"/>
      <c r="U97" s="12" t="str">
        <f>IF(OR($B97="",$N97="",$T97=""),"",N97*T97*L97-T97)</f>
        <v/>
      </c>
    </row>
    <row r="98" spans="1:21" x14ac:dyDescent="0.25">
      <c r="A98" s="18"/>
      <c r="B98" s="10"/>
      <c r="C98" s="11"/>
      <c r="D98" s="12" t="str">
        <f>IF($B98="","",B98/(1+C98))</f>
        <v/>
      </c>
      <c r="E98" s="10"/>
      <c r="F98" s="10"/>
      <c r="G98" s="11"/>
      <c r="H98" s="10"/>
      <c r="I98" s="10"/>
      <c r="J98" s="10"/>
      <c r="K98" s="12" t="str">
        <f>IF($B98="","",D98-E98-F98-G98*D98-H98-I98-J98)</f>
        <v/>
      </c>
      <c r="L98" s="13" t="str">
        <f>IF($B98="","",K98/D98)</f>
        <v/>
      </c>
      <c r="M98" s="14" t="str">
        <f>IF($B98="","",IF(L98&lt;=0,"No break-even",1/L98))</f>
        <v/>
      </c>
      <c r="N98" s="15"/>
      <c r="O98" s="14" t="str">
        <f>IF(OR($B98="",$N98=""),"",N98*L98)</f>
        <v/>
      </c>
      <c r="P98" s="12" t="str">
        <f>IF(OR($B98="",$N98="",$N98&lt;=0),"",100*L98-100/N98)</f>
        <v/>
      </c>
      <c r="Q98" s="16" t="str">
        <f>IF(OR($B98="",$N98=""),"",IF(OR(L98&lt;=0,O98&lt;1),"Below break-even",IF(O98&lt;=1.1,"Close (within 10%)","Above break-even")))</f>
        <v/>
      </c>
      <c r="R98" s="11"/>
      <c r="S98" s="17" t="str">
        <f>IF(OR($B98="",$R98=""),"",IF(L98-R98&lt;=0,"Not possible",1/(L98-R98)))</f>
        <v/>
      </c>
      <c r="T98" s="10"/>
      <c r="U98" s="12" t="str">
        <f>IF(OR($B98="",$N98="",$T98=""),"",N98*T98*L98-T98)</f>
        <v/>
      </c>
    </row>
    <row r="99" spans="1:21" x14ac:dyDescent="0.25">
      <c r="A99" s="18"/>
      <c r="B99" s="10"/>
      <c r="C99" s="11"/>
      <c r="D99" s="12" t="str">
        <f>IF($B99="","",B99/(1+C99))</f>
        <v/>
      </c>
      <c r="E99" s="10"/>
      <c r="F99" s="10"/>
      <c r="G99" s="11"/>
      <c r="H99" s="10"/>
      <c r="I99" s="10"/>
      <c r="J99" s="10"/>
      <c r="K99" s="12" t="str">
        <f>IF($B99="","",D99-E99-F99-G99*D99-H99-I99-J99)</f>
        <v/>
      </c>
      <c r="L99" s="13" t="str">
        <f>IF($B99="","",K99/D99)</f>
        <v/>
      </c>
      <c r="M99" s="14" t="str">
        <f>IF($B99="","",IF(L99&lt;=0,"No break-even",1/L99))</f>
        <v/>
      </c>
      <c r="N99" s="15"/>
      <c r="O99" s="14" t="str">
        <f>IF(OR($B99="",$N99=""),"",N99*L99)</f>
        <v/>
      </c>
      <c r="P99" s="12" t="str">
        <f>IF(OR($B99="",$N99="",$N99&lt;=0),"",100*L99-100/N99)</f>
        <v/>
      </c>
      <c r="Q99" s="16" t="str">
        <f>IF(OR($B99="",$N99=""),"",IF(OR(L99&lt;=0,O99&lt;1),"Below break-even",IF(O99&lt;=1.1,"Close (within 10%)","Above break-even")))</f>
        <v/>
      </c>
      <c r="R99" s="11"/>
      <c r="S99" s="17" t="str">
        <f>IF(OR($B99="",$R99=""),"",IF(L99-R99&lt;=0,"Not possible",1/(L99-R99)))</f>
        <v/>
      </c>
      <c r="T99" s="10"/>
      <c r="U99" s="12" t="str">
        <f>IF(OR($B99="",$N99="",$T99=""),"",N99*T99*L99-T99)</f>
        <v/>
      </c>
    </row>
    <row r="100" spans="1:21" x14ac:dyDescent="0.25">
      <c r="A100" s="18"/>
      <c r="B100" s="10"/>
      <c r="C100" s="11"/>
      <c r="D100" s="12" t="str">
        <f>IF($B100="","",B100/(1+C100))</f>
        <v/>
      </c>
      <c r="E100" s="10"/>
      <c r="F100" s="10"/>
      <c r="G100" s="11"/>
      <c r="H100" s="10"/>
      <c r="I100" s="10"/>
      <c r="J100" s="10"/>
      <c r="K100" s="12" t="str">
        <f>IF($B100="","",D100-E100-F100-G100*D100-H100-I100-J100)</f>
        <v/>
      </c>
      <c r="L100" s="13" t="str">
        <f>IF($B100="","",K100/D100)</f>
        <v/>
      </c>
      <c r="M100" s="14" t="str">
        <f>IF($B100="","",IF(L100&lt;=0,"No break-even",1/L100))</f>
        <v/>
      </c>
      <c r="N100" s="15"/>
      <c r="O100" s="14" t="str">
        <f>IF(OR($B100="",$N100=""),"",N100*L100)</f>
        <v/>
      </c>
      <c r="P100" s="12" t="str">
        <f>IF(OR($B100="",$N100="",$N100&lt;=0),"",100*L100-100/N100)</f>
        <v/>
      </c>
      <c r="Q100" s="16" t="str">
        <f>IF(OR($B100="",$N100=""),"",IF(OR(L100&lt;=0,O100&lt;1),"Below break-even",IF(O100&lt;=1.1,"Close (within 10%)","Above break-even")))</f>
        <v/>
      </c>
      <c r="R100" s="11"/>
      <c r="S100" s="17" t="str">
        <f>IF(OR($B100="",$R100=""),"",IF(L100-R100&lt;=0,"Not possible",1/(L100-R100)))</f>
        <v/>
      </c>
      <c r="T100" s="10"/>
      <c r="U100" s="12" t="str">
        <f>IF(OR($B100="",$N100="",$T100=""),"",N100*T100*L100-T100)</f>
        <v/>
      </c>
    </row>
    <row r="101" spans="1:21" x14ac:dyDescent="0.25">
      <c r="A101" s="18"/>
      <c r="B101" s="10"/>
      <c r="C101" s="11"/>
      <c r="D101" s="12" t="str">
        <f>IF($B101="","",B101/(1+C101))</f>
        <v/>
      </c>
      <c r="E101" s="10"/>
      <c r="F101" s="10"/>
      <c r="G101" s="11"/>
      <c r="H101" s="10"/>
      <c r="I101" s="10"/>
      <c r="J101" s="10"/>
      <c r="K101" s="12" t="str">
        <f>IF($B101="","",D101-E101-F101-G101*D101-H101-I101-J101)</f>
        <v/>
      </c>
      <c r="L101" s="13" t="str">
        <f>IF($B101="","",K101/D101)</f>
        <v/>
      </c>
      <c r="M101" s="14" t="str">
        <f>IF($B101="","",IF(L101&lt;=0,"No break-even",1/L101))</f>
        <v/>
      </c>
      <c r="N101" s="15"/>
      <c r="O101" s="14" t="str">
        <f>IF(OR($B101="",$N101=""),"",N101*L101)</f>
        <v/>
      </c>
      <c r="P101" s="12" t="str">
        <f>IF(OR($B101="",$N101="",$N101&lt;=0),"",100*L101-100/N101)</f>
        <v/>
      </c>
      <c r="Q101" s="16" t="str">
        <f>IF(OR($B101="",$N101=""),"",IF(OR(L101&lt;=0,O101&lt;1),"Below break-even",IF(O101&lt;=1.1,"Close (within 10%)","Above break-even")))</f>
        <v/>
      </c>
      <c r="R101" s="11"/>
      <c r="S101" s="17" t="str">
        <f>IF(OR($B101="",$R101=""),"",IF(L101-R101&lt;=0,"Not possible",1/(L101-R101)))</f>
        <v/>
      </c>
      <c r="T101" s="10"/>
      <c r="U101" s="12" t="str">
        <f>IF(OR($B101="",$N101="",$T101=""),"",N101*T101*L101-T101)</f>
        <v/>
      </c>
    </row>
    <row r="102" spans="1:21" x14ac:dyDescent="0.25">
      <c r="A102" s="18"/>
      <c r="B102" s="10"/>
      <c r="C102" s="11"/>
      <c r="D102" s="12" t="str">
        <f>IF($B102="","",B102/(1+C102))</f>
        <v/>
      </c>
      <c r="E102" s="10"/>
      <c r="F102" s="10"/>
      <c r="G102" s="11"/>
      <c r="H102" s="10"/>
      <c r="I102" s="10"/>
      <c r="J102" s="10"/>
      <c r="K102" s="12" t="str">
        <f>IF($B102="","",D102-E102-F102-G102*D102-H102-I102-J102)</f>
        <v/>
      </c>
      <c r="L102" s="13" t="str">
        <f>IF($B102="","",K102/D102)</f>
        <v/>
      </c>
      <c r="M102" s="14" t="str">
        <f>IF($B102="","",IF(L102&lt;=0,"No break-even",1/L102))</f>
        <v/>
      </c>
      <c r="N102" s="15"/>
      <c r="O102" s="14" t="str">
        <f>IF(OR($B102="",$N102=""),"",N102*L102)</f>
        <v/>
      </c>
      <c r="P102" s="12" t="str">
        <f>IF(OR($B102="",$N102="",$N102&lt;=0),"",100*L102-100/N102)</f>
        <v/>
      </c>
      <c r="Q102" s="16" t="str">
        <f>IF(OR($B102="",$N102=""),"",IF(OR(L102&lt;=0,O102&lt;1),"Below break-even",IF(O102&lt;=1.1,"Close (within 10%)","Above break-even")))</f>
        <v/>
      </c>
      <c r="R102" s="11"/>
      <c r="S102" s="17" t="str">
        <f>IF(OR($B102="",$R102=""),"",IF(L102-R102&lt;=0,"Not possible",1/(L102-R102)))</f>
        <v/>
      </c>
      <c r="T102" s="10"/>
      <c r="U102" s="12" t="str">
        <f>IF(OR($B102="",$N102="",$T102=""),"",N102*T102*L102-T102)</f>
        <v/>
      </c>
    </row>
    <row r="103" spans="1:21" x14ac:dyDescent="0.25">
      <c r="A103" s="18"/>
      <c r="B103" s="10"/>
      <c r="C103" s="11"/>
      <c r="D103" s="12" t="str">
        <f>IF($B103="","",B103/(1+C103))</f>
        <v/>
      </c>
      <c r="E103" s="10"/>
      <c r="F103" s="10"/>
      <c r="G103" s="11"/>
      <c r="H103" s="10"/>
      <c r="I103" s="10"/>
      <c r="J103" s="10"/>
      <c r="K103" s="12" t="str">
        <f>IF($B103="","",D103-E103-F103-G103*D103-H103-I103-J103)</f>
        <v/>
      </c>
      <c r="L103" s="13" t="str">
        <f>IF($B103="","",K103/D103)</f>
        <v/>
      </c>
      <c r="M103" s="14" t="str">
        <f>IF($B103="","",IF(L103&lt;=0,"No break-even",1/L103))</f>
        <v/>
      </c>
      <c r="N103" s="15"/>
      <c r="O103" s="14" t="str">
        <f>IF(OR($B103="",$N103=""),"",N103*L103)</f>
        <v/>
      </c>
      <c r="P103" s="12" t="str">
        <f>IF(OR($B103="",$N103="",$N103&lt;=0),"",100*L103-100/N103)</f>
        <v/>
      </c>
      <c r="Q103" s="16" t="str">
        <f>IF(OR($B103="",$N103=""),"",IF(OR(L103&lt;=0,O103&lt;1),"Below break-even",IF(O103&lt;=1.1,"Close (within 10%)","Above break-even")))</f>
        <v/>
      </c>
      <c r="R103" s="11"/>
      <c r="S103" s="17" t="str">
        <f>IF(OR($B103="",$R103=""),"",IF(L103-R103&lt;=0,"Not possible",1/(L103-R103)))</f>
        <v/>
      </c>
      <c r="T103" s="10"/>
      <c r="U103" s="12" t="str">
        <f>IF(OR($B103="",$N103="",$T103=""),"",N103*T103*L103-T103)</f>
        <v/>
      </c>
    </row>
    <row r="104" spans="1:21" x14ac:dyDescent="0.25">
      <c r="A104" s="18"/>
      <c r="B104" s="10"/>
      <c r="C104" s="11"/>
      <c r="D104" s="12" t="str">
        <f>IF($B104="","",B104/(1+C104))</f>
        <v/>
      </c>
      <c r="E104" s="10"/>
      <c r="F104" s="10"/>
      <c r="G104" s="11"/>
      <c r="H104" s="10"/>
      <c r="I104" s="10"/>
      <c r="J104" s="10"/>
      <c r="K104" s="12" t="str">
        <f>IF($B104="","",D104-E104-F104-G104*D104-H104-I104-J104)</f>
        <v/>
      </c>
      <c r="L104" s="13" t="str">
        <f>IF($B104="","",K104/D104)</f>
        <v/>
      </c>
      <c r="M104" s="14" t="str">
        <f>IF($B104="","",IF(L104&lt;=0,"No break-even",1/L104))</f>
        <v/>
      </c>
      <c r="N104" s="15"/>
      <c r="O104" s="14" t="str">
        <f>IF(OR($B104="",$N104=""),"",N104*L104)</f>
        <v/>
      </c>
      <c r="P104" s="12" t="str">
        <f>IF(OR($B104="",$N104="",$N104&lt;=0),"",100*L104-100/N104)</f>
        <v/>
      </c>
      <c r="Q104" s="16" t="str">
        <f>IF(OR($B104="",$N104=""),"",IF(OR(L104&lt;=0,O104&lt;1),"Below break-even",IF(O104&lt;=1.1,"Close (within 10%)","Above break-even")))</f>
        <v/>
      </c>
      <c r="R104" s="11"/>
      <c r="S104" s="17" t="str">
        <f>IF(OR($B104="",$R104=""),"",IF(L104-R104&lt;=0,"Not possible",1/(L104-R104)))</f>
        <v/>
      </c>
      <c r="T104" s="10"/>
      <c r="U104" s="12" t="str">
        <f>IF(OR($B104="",$N104="",$T104=""),"",N104*T104*L104-T104)</f>
        <v/>
      </c>
    </row>
    <row r="105" spans="1:21" x14ac:dyDescent="0.25">
      <c r="A105" s="18"/>
      <c r="B105" s="10"/>
      <c r="C105" s="11"/>
      <c r="D105" s="12" t="str">
        <f>IF($B105="","",B105/(1+C105))</f>
        <v/>
      </c>
      <c r="E105" s="10"/>
      <c r="F105" s="10"/>
      <c r="G105" s="11"/>
      <c r="H105" s="10"/>
      <c r="I105" s="10"/>
      <c r="J105" s="10"/>
      <c r="K105" s="12" t="str">
        <f>IF($B105="","",D105-E105-F105-G105*D105-H105-I105-J105)</f>
        <v/>
      </c>
      <c r="L105" s="13" t="str">
        <f>IF($B105="","",K105/D105)</f>
        <v/>
      </c>
      <c r="M105" s="14" t="str">
        <f>IF($B105="","",IF(L105&lt;=0,"No break-even",1/L105))</f>
        <v/>
      </c>
      <c r="N105" s="15"/>
      <c r="O105" s="14" t="str">
        <f>IF(OR($B105="",$N105=""),"",N105*L105)</f>
        <v/>
      </c>
      <c r="P105" s="12" t="str">
        <f>IF(OR($B105="",$N105="",$N105&lt;=0),"",100*L105-100/N105)</f>
        <v/>
      </c>
      <c r="Q105" s="16" t="str">
        <f>IF(OR($B105="",$N105=""),"",IF(OR(L105&lt;=0,O105&lt;1),"Below break-even",IF(O105&lt;=1.1,"Close (within 10%)","Above break-even")))</f>
        <v/>
      </c>
      <c r="R105" s="11"/>
      <c r="S105" s="17" t="str">
        <f>IF(OR($B105="",$R105=""),"",IF(L105-R105&lt;=0,"Not possible",1/(L105-R105)))</f>
        <v/>
      </c>
      <c r="T105" s="10"/>
      <c r="U105" s="12" t="str">
        <f>IF(OR($B105="",$N105="",$T105=""),"",N105*T105*L105-T105)</f>
        <v/>
      </c>
    </row>
    <row r="106" spans="1:21" x14ac:dyDescent="0.25">
      <c r="A106" s="18"/>
      <c r="B106" s="10"/>
      <c r="C106" s="11"/>
      <c r="D106" s="12" t="str">
        <f>IF($B106="","",B106/(1+C106))</f>
        <v/>
      </c>
      <c r="E106" s="10"/>
      <c r="F106" s="10"/>
      <c r="G106" s="11"/>
      <c r="H106" s="10"/>
      <c r="I106" s="10"/>
      <c r="J106" s="10"/>
      <c r="K106" s="12" t="str">
        <f>IF($B106="","",D106-E106-F106-G106*D106-H106-I106-J106)</f>
        <v/>
      </c>
      <c r="L106" s="13" t="str">
        <f>IF($B106="","",K106/D106)</f>
        <v/>
      </c>
      <c r="M106" s="14" t="str">
        <f>IF($B106="","",IF(L106&lt;=0,"No break-even",1/L106))</f>
        <v/>
      </c>
      <c r="N106" s="15"/>
      <c r="O106" s="14" t="str">
        <f>IF(OR($B106="",$N106=""),"",N106*L106)</f>
        <v/>
      </c>
      <c r="P106" s="12" t="str">
        <f>IF(OR($B106="",$N106="",$N106&lt;=0),"",100*L106-100/N106)</f>
        <v/>
      </c>
      <c r="Q106" s="16" t="str">
        <f>IF(OR($B106="",$N106=""),"",IF(OR(L106&lt;=0,O106&lt;1),"Below break-even",IF(O106&lt;=1.1,"Close (within 10%)","Above break-even")))</f>
        <v/>
      </c>
      <c r="R106" s="11"/>
      <c r="S106" s="17" t="str">
        <f>IF(OR($B106="",$R106=""),"",IF(L106-R106&lt;=0,"Not possible",1/(L106-R106)))</f>
        <v/>
      </c>
      <c r="T106" s="10"/>
      <c r="U106" s="12" t="str">
        <f>IF(OR($B106="",$N106="",$T106=""),"",N106*T106*L106-T106)</f>
        <v/>
      </c>
    </row>
    <row r="107" spans="1:21" x14ac:dyDescent="0.25">
      <c r="A107" s="18"/>
      <c r="B107" s="10"/>
      <c r="C107" s="11"/>
      <c r="D107" s="12" t="str">
        <f>IF($B107="","",B107/(1+C107))</f>
        <v/>
      </c>
      <c r="E107" s="10"/>
      <c r="F107" s="10"/>
      <c r="G107" s="11"/>
      <c r="H107" s="10"/>
      <c r="I107" s="10"/>
      <c r="J107" s="10"/>
      <c r="K107" s="12" t="str">
        <f>IF($B107="","",D107-E107-F107-G107*D107-H107-I107-J107)</f>
        <v/>
      </c>
      <c r="L107" s="13" t="str">
        <f>IF($B107="","",K107/D107)</f>
        <v/>
      </c>
      <c r="M107" s="14" t="str">
        <f>IF($B107="","",IF(L107&lt;=0,"No break-even",1/L107))</f>
        <v/>
      </c>
      <c r="N107" s="15"/>
      <c r="O107" s="14" t="str">
        <f>IF(OR($B107="",$N107=""),"",N107*L107)</f>
        <v/>
      </c>
      <c r="P107" s="12" t="str">
        <f>IF(OR($B107="",$N107="",$N107&lt;=0),"",100*L107-100/N107)</f>
        <v/>
      </c>
      <c r="Q107" s="16" t="str">
        <f>IF(OR($B107="",$N107=""),"",IF(OR(L107&lt;=0,O107&lt;1),"Below break-even",IF(O107&lt;=1.1,"Close (within 10%)","Above break-even")))</f>
        <v/>
      </c>
      <c r="R107" s="11"/>
      <c r="S107" s="17" t="str">
        <f>IF(OR($B107="",$R107=""),"",IF(L107-R107&lt;=0,"Not possible",1/(L107-R107)))</f>
        <v/>
      </c>
      <c r="T107" s="10"/>
      <c r="U107" s="12" t="str">
        <f>IF(OR($B107="",$N107="",$T107=""),"",N107*T107*L107-T107)</f>
        <v/>
      </c>
    </row>
    <row r="108" spans="1:21" x14ac:dyDescent="0.25">
      <c r="A108" s="18"/>
      <c r="B108" s="10"/>
      <c r="C108" s="11"/>
      <c r="D108" s="12" t="str">
        <f>IF($B108="","",B108/(1+C108))</f>
        <v/>
      </c>
      <c r="E108" s="10"/>
      <c r="F108" s="10"/>
      <c r="G108" s="11"/>
      <c r="H108" s="10"/>
      <c r="I108" s="10"/>
      <c r="J108" s="10"/>
      <c r="K108" s="12" t="str">
        <f>IF($B108="","",D108-E108-F108-G108*D108-H108-I108-J108)</f>
        <v/>
      </c>
      <c r="L108" s="13" t="str">
        <f>IF($B108="","",K108/D108)</f>
        <v/>
      </c>
      <c r="M108" s="14" t="str">
        <f>IF($B108="","",IF(L108&lt;=0,"No break-even",1/L108))</f>
        <v/>
      </c>
      <c r="N108" s="15"/>
      <c r="O108" s="14" t="str">
        <f>IF(OR($B108="",$N108=""),"",N108*L108)</f>
        <v/>
      </c>
      <c r="P108" s="12" t="str">
        <f>IF(OR($B108="",$N108="",$N108&lt;=0),"",100*L108-100/N108)</f>
        <v/>
      </c>
      <c r="Q108" s="16" t="str">
        <f>IF(OR($B108="",$N108=""),"",IF(OR(L108&lt;=0,O108&lt;1),"Below break-even",IF(O108&lt;=1.1,"Close (within 10%)","Above break-even")))</f>
        <v/>
      </c>
      <c r="R108" s="11"/>
      <c r="S108" s="17" t="str">
        <f>IF(OR($B108="",$R108=""),"",IF(L108-R108&lt;=0,"Not possible",1/(L108-R108)))</f>
        <v/>
      </c>
      <c r="T108" s="10"/>
      <c r="U108" s="12" t="str">
        <f>IF(OR($B108="",$N108="",$T108=""),"",N108*T108*L108-T108)</f>
        <v/>
      </c>
    </row>
    <row r="109" spans="1:21" x14ac:dyDescent="0.25">
      <c r="A109" s="18"/>
      <c r="B109" s="10"/>
      <c r="C109" s="11"/>
      <c r="D109" s="12" t="str">
        <f>IF($B109="","",B109/(1+C109))</f>
        <v/>
      </c>
      <c r="E109" s="10"/>
      <c r="F109" s="10"/>
      <c r="G109" s="11"/>
      <c r="H109" s="10"/>
      <c r="I109" s="10"/>
      <c r="J109" s="10"/>
      <c r="K109" s="12" t="str">
        <f>IF($B109="","",D109-E109-F109-G109*D109-H109-I109-J109)</f>
        <v/>
      </c>
      <c r="L109" s="13" t="str">
        <f>IF($B109="","",K109/D109)</f>
        <v/>
      </c>
      <c r="M109" s="14" t="str">
        <f>IF($B109="","",IF(L109&lt;=0,"No break-even",1/L109))</f>
        <v/>
      </c>
      <c r="N109" s="15"/>
      <c r="O109" s="14" t="str">
        <f>IF(OR($B109="",$N109=""),"",N109*L109)</f>
        <v/>
      </c>
      <c r="P109" s="12" t="str">
        <f>IF(OR($B109="",$N109="",$N109&lt;=0),"",100*L109-100/N109)</f>
        <v/>
      </c>
      <c r="Q109" s="16" t="str">
        <f>IF(OR($B109="",$N109=""),"",IF(OR(L109&lt;=0,O109&lt;1),"Below break-even",IF(O109&lt;=1.1,"Close (within 10%)","Above break-even")))</f>
        <v/>
      </c>
      <c r="R109" s="11"/>
      <c r="S109" s="17" t="str">
        <f>IF(OR($B109="",$R109=""),"",IF(L109-R109&lt;=0,"Not possible",1/(L109-R109)))</f>
        <v/>
      </c>
      <c r="T109" s="10"/>
      <c r="U109" s="12" t="str">
        <f>IF(OR($B109="",$N109="",$T109=""),"",N109*T109*L109-T109)</f>
        <v/>
      </c>
    </row>
    <row r="110" spans="1:21" x14ac:dyDescent="0.25">
      <c r="A110" s="18"/>
      <c r="B110" s="10"/>
      <c r="C110" s="11"/>
      <c r="D110" s="12" t="str">
        <f>IF($B110="","",B110/(1+C110))</f>
        <v/>
      </c>
      <c r="E110" s="10"/>
      <c r="F110" s="10"/>
      <c r="G110" s="11"/>
      <c r="H110" s="10"/>
      <c r="I110" s="10"/>
      <c r="J110" s="10"/>
      <c r="K110" s="12" t="str">
        <f>IF($B110="","",D110-E110-F110-G110*D110-H110-I110-J110)</f>
        <v/>
      </c>
      <c r="L110" s="13" t="str">
        <f>IF($B110="","",K110/D110)</f>
        <v/>
      </c>
      <c r="M110" s="14" t="str">
        <f>IF($B110="","",IF(L110&lt;=0,"No break-even",1/L110))</f>
        <v/>
      </c>
      <c r="N110" s="15"/>
      <c r="O110" s="14" t="str">
        <f>IF(OR($B110="",$N110=""),"",N110*L110)</f>
        <v/>
      </c>
      <c r="P110" s="12" t="str">
        <f>IF(OR($B110="",$N110="",$N110&lt;=0),"",100*L110-100/N110)</f>
        <v/>
      </c>
      <c r="Q110" s="16" t="str">
        <f>IF(OR($B110="",$N110=""),"",IF(OR(L110&lt;=0,O110&lt;1),"Below break-even",IF(O110&lt;=1.1,"Close (within 10%)","Above break-even")))</f>
        <v/>
      </c>
      <c r="R110" s="11"/>
      <c r="S110" s="17" t="str">
        <f>IF(OR($B110="",$R110=""),"",IF(L110-R110&lt;=0,"Not possible",1/(L110-R110)))</f>
        <v/>
      </c>
      <c r="T110" s="10"/>
      <c r="U110" s="12" t="str">
        <f>IF(OR($B110="",$N110="",$T110=""),"",N110*T110*L110-T110)</f>
        <v/>
      </c>
    </row>
    <row r="111" spans="1:21" x14ac:dyDescent="0.25">
      <c r="A111" s="18"/>
      <c r="B111" s="10"/>
      <c r="C111" s="11"/>
      <c r="D111" s="12" t="str">
        <f>IF($B111="","",B111/(1+C111))</f>
        <v/>
      </c>
      <c r="E111" s="10"/>
      <c r="F111" s="10"/>
      <c r="G111" s="11"/>
      <c r="H111" s="10"/>
      <c r="I111" s="10"/>
      <c r="J111" s="10"/>
      <c r="K111" s="12" t="str">
        <f>IF($B111="","",D111-E111-F111-G111*D111-H111-I111-J111)</f>
        <v/>
      </c>
      <c r="L111" s="13" t="str">
        <f>IF($B111="","",K111/D111)</f>
        <v/>
      </c>
      <c r="M111" s="14" t="str">
        <f>IF($B111="","",IF(L111&lt;=0,"No break-even",1/L111))</f>
        <v/>
      </c>
      <c r="N111" s="15"/>
      <c r="O111" s="14" t="str">
        <f>IF(OR($B111="",$N111=""),"",N111*L111)</f>
        <v/>
      </c>
      <c r="P111" s="12" t="str">
        <f>IF(OR($B111="",$N111="",$N111&lt;=0),"",100*L111-100/N111)</f>
        <v/>
      </c>
      <c r="Q111" s="16" t="str">
        <f>IF(OR($B111="",$N111=""),"",IF(OR(L111&lt;=0,O111&lt;1),"Below break-even",IF(O111&lt;=1.1,"Close (within 10%)","Above break-even")))</f>
        <v/>
      </c>
      <c r="R111" s="11"/>
      <c r="S111" s="17" t="str">
        <f>IF(OR($B111="",$R111=""),"",IF(L111-R111&lt;=0,"Not possible",1/(L111-R111)))</f>
        <v/>
      </c>
      <c r="T111" s="10"/>
      <c r="U111" s="12" t="str">
        <f>IF(OR($B111="",$N111="",$T111=""),"",N111*T111*L111-T111)</f>
        <v/>
      </c>
    </row>
    <row r="112" spans="1:21" x14ac:dyDescent="0.25">
      <c r="A112" s="18"/>
      <c r="B112" s="10"/>
      <c r="C112" s="11"/>
      <c r="D112" s="12" t="str">
        <f>IF($B112="","",B112/(1+C112))</f>
        <v/>
      </c>
      <c r="E112" s="10"/>
      <c r="F112" s="10"/>
      <c r="G112" s="11"/>
      <c r="H112" s="10"/>
      <c r="I112" s="10"/>
      <c r="J112" s="10"/>
      <c r="K112" s="12" t="str">
        <f>IF($B112="","",D112-E112-F112-G112*D112-H112-I112-J112)</f>
        <v/>
      </c>
      <c r="L112" s="13" t="str">
        <f>IF($B112="","",K112/D112)</f>
        <v/>
      </c>
      <c r="M112" s="14" t="str">
        <f>IF($B112="","",IF(L112&lt;=0,"No break-even",1/L112))</f>
        <v/>
      </c>
      <c r="N112" s="15"/>
      <c r="O112" s="14" t="str">
        <f>IF(OR($B112="",$N112=""),"",N112*L112)</f>
        <v/>
      </c>
      <c r="P112" s="12" t="str">
        <f>IF(OR($B112="",$N112="",$N112&lt;=0),"",100*L112-100/N112)</f>
        <v/>
      </c>
      <c r="Q112" s="16" t="str">
        <f>IF(OR($B112="",$N112=""),"",IF(OR(L112&lt;=0,O112&lt;1),"Below break-even",IF(O112&lt;=1.1,"Close (within 10%)","Above break-even")))</f>
        <v/>
      </c>
      <c r="R112" s="11"/>
      <c r="S112" s="17" t="str">
        <f>IF(OR($B112="",$R112=""),"",IF(L112-R112&lt;=0,"Not possible",1/(L112-R112)))</f>
        <v/>
      </c>
      <c r="T112" s="10"/>
      <c r="U112" s="12" t="str">
        <f>IF(OR($B112="",$N112="",$T112=""),"",N112*T112*L112-T112)</f>
        <v/>
      </c>
    </row>
    <row r="113" spans="1:21" x14ac:dyDescent="0.25">
      <c r="A113" s="18"/>
      <c r="B113" s="10"/>
      <c r="C113" s="11"/>
      <c r="D113" s="12" t="str">
        <f>IF($B113="","",B113/(1+C113))</f>
        <v/>
      </c>
      <c r="E113" s="10"/>
      <c r="F113" s="10"/>
      <c r="G113" s="11"/>
      <c r="H113" s="10"/>
      <c r="I113" s="10"/>
      <c r="J113" s="10"/>
      <c r="K113" s="12" t="str">
        <f>IF($B113="","",D113-E113-F113-G113*D113-H113-I113-J113)</f>
        <v/>
      </c>
      <c r="L113" s="13" t="str">
        <f>IF($B113="","",K113/D113)</f>
        <v/>
      </c>
      <c r="M113" s="14" t="str">
        <f>IF($B113="","",IF(L113&lt;=0,"No break-even",1/L113))</f>
        <v/>
      </c>
      <c r="N113" s="15"/>
      <c r="O113" s="14" t="str">
        <f>IF(OR($B113="",$N113=""),"",N113*L113)</f>
        <v/>
      </c>
      <c r="P113" s="12" t="str">
        <f>IF(OR($B113="",$N113="",$N113&lt;=0),"",100*L113-100/N113)</f>
        <v/>
      </c>
      <c r="Q113" s="16" t="str">
        <f>IF(OR($B113="",$N113=""),"",IF(OR(L113&lt;=0,O113&lt;1),"Below break-even",IF(O113&lt;=1.1,"Close (within 10%)","Above break-even")))</f>
        <v/>
      </c>
      <c r="R113" s="11"/>
      <c r="S113" s="17" t="str">
        <f>IF(OR($B113="",$R113=""),"",IF(L113-R113&lt;=0,"Not possible",1/(L113-R113)))</f>
        <v/>
      </c>
      <c r="T113" s="10"/>
      <c r="U113" s="12" t="str">
        <f>IF(OR($B113="",$N113="",$T113=""),"",N113*T113*L113-T113)</f>
        <v/>
      </c>
    </row>
    <row r="114" spans="1:21" x14ac:dyDescent="0.25">
      <c r="A114" s="18"/>
      <c r="B114" s="10"/>
      <c r="C114" s="11"/>
      <c r="D114" s="12" t="str">
        <f>IF($B114="","",B114/(1+C114))</f>
        <v/>
      </c>
      <c r="E114" s="10"/>
      <c r="F114" s="10"/>
      <c r="G114" s="11"/>
      <c r="H114" s="10"/>
      <c r="I114" s="10"/>
      <c r="J114" s="10"/>
      <c r="K114" s="12" t="str">
        <f>IF($B114="","",D114-E114-F114-G114*D114-H114-I114-J114)</f>
        <v/>
      </c>
      <c r="L114" s="13" t="str">
        <f>IF($B114="","",K114/D114)</f>
        <v/>
      </c>
      <c r="M114" s="14" t="str">
        <f>IF($B114="","",IF(L114&lt;=0,"No break-even",1/L114))</f>
        <v/>
      </c>
      <c r="N114" s="15"/>
      <c r="O114" s="14" t="str">
        <f>IF(OR($B114="",$N114=""),"",N114*L114)</f>
        <v/>
      </c>
      <c r="P114" s="12" t="str">
        <f>IF(OR($B114="",$N114="",$N114&lt;=0),"",100*L114-100/N114)</f>
        <v/>
      </c>
      <c r="Q114" s="16" t="str">
        <f>IF(OR($B114="",$N114=""),"",IF(OR(L114&lt;=0,O114&lt;1),"Below break-even",IF(O114&lt;=1.1,"Close (within 10%)","Above break-even")))</f>
        <v/>
      </c>
      <c r="R114" s="11"/>
      <c r="S114" s="17" t="str">
        <f>IF(OR($B114="",$R114=""),"",IF(L114-R114&lt;=0,"Not possible",1/(L114-R114)))</f>
        <v/>
      </c>
      <c r="T114" s="10"/>
      <c r="U114" s="12" t="str">
        <f>IF(OR($B114="",$N114="",$T114=""),"",N114*T114*L114-T114)</f>
        <v/>
      </c>
    </row>
    <row r="115" spans="1:21" x14ac:dyDescent="0.25">
      <c r="A115" s="18"/>
      <c r="B115" s="10"/>
      <c r="C115" s="11"/>
      <c r="D115" s="12" t="str">
        <f>IF($B115="","",B115/(1+C115))</f>
        <v/>
      </c>
      <c r="E115" s="10"/>
      <c r="F115" s="10"/>
      <c r="G115" s="11"/>
      <c r="H115" s="10"/>
      <c r="I115" s="10"/>
      <c r="J115" s="10"/>
      <c r="K115" s="12" t="str">
        <f>IF($B115="","",D115-E115-F115-G115*D115-H115-I115-J115)</f>
        <v/>
      </c>
      <c r="L115" s="13" t="str">
        <f>IF($B115="","",K115/D115)</f>
        <v/>
      </c>
      <c r="M115" s="14" t="str">
        <f>IF($B115="","",IF(L115&lt;=0,"No break-even",1/L115))</f>
        <v/>
      </c>
      <c r="N115" s="15"/>
      <c r="O115" s="14" t="str">
        <f>IF(OR($B115="",$N115=""),"",N115*L115)</f>
        <v/>
      </c>
      <c r="P115" s="12" t="str">
        <f>IF(OR($B115="",$N115="",$N115&lt;=0),"",100*L115-100/N115)</f>
        <v/>
      </c>
      <c r="Q115" s="16" t="str">
        <f>IF(OR($B115="",$N115=""),"",IF(OR(L115&lt;=0,O115&lt;1),"Below break-even",IF(O115&lt;=1.1,"Close (within 10%)","Above break-even")))</f>
        <v/>
      </c>
      <c r="R115" s="11"/>
      <c r="S115" s="17" t="str">
        <f>IF(OR($B115="",$R115=""),"",IF(L115-R115&lt;=0,"Not possible",1/(L115-R115)))</f>
        <v/>
      </c>
      <c r="T115" s="10"/>
      <c r="U115" s="12" t="str">
        <f>IF(OR($B115="",$N115="",$T115=""),"",N115*T115*L115-T115)</f>
        <v/>
      </c>
    </row>
    <row r="116" spans="1:21" x14ac:dyDescent="0.25">
      <c r="A116" s="18"/>
      <c r="B116" s="10"/>
      <c r="C116" s="11"/>
      <c r="D116" s="12" t="str">
        <f>IF($B116="","",B116/(1+C116))</f>
        <v/>
      </c>
      <c r="E116" s="10"/>
      <c r="F116" s="10"/>
      <c r="G116" s="11"/>
      <c r="H116" s="10"/>
      <c r="I116" s="10"/>
      <c r="J116" s="10"/>
      <c r="K116" s="12" t="str">
        <f>IF($B116="","",D116-E116-F116-G116*D116-H116-I116-J116)</f>
        <v/>
      </c>
      <c r="L116" s="13" t="str">
        <f>IF($B116="","",K116/D116)</f>
        <v/>
      </c>
      <c r="M116" s="14" t="str">
        <f>IF($B116="","",IF(L116&lt;=0,"No break-even",1/L116))</f>
        <v/>
      </c>
      <c r="N116" s="15"/>
      <c r="O116" s="14" t="str">
        <f>IF(OR($B116="",$N116=""),"",N116*L116)</f>
        <v/>
      </c>
      <c r="P116" s="12" t="str">
        <f>IF(OR($B116="",$N116="",$N116&lt;=0),"",100*L116-100/N116)</f>
        <v/>
      </c>
      <c r="Q116" s="16" t="str">
        <f>IF(OR($B116="",$N116=""),"",IF(OR(L116&lt;=0,O116&lt;1),"Below break-even",IF(O116&lt;=1.1,"Close (within 10%)","Above break-even")))</f>
        <v/>
      </c>
      <c r="R116" s="11"/>
      <c r="S116" s="17" t="str">
        <f>IF(OR($B116="",$R116=""),"",IF(L116-R116&lt;=0,"Not possible",1/(L116-R116)))</f>
        <v/>
      </c>
      <c r="T116" s="10"/>
      <c r="U116" s="12" t="str">
        <f>IF(OR($B116="",$N116="",$T116=""),"",N116*T116*L116-T116)</f>
        <v/>
      </c>
    </row>
    <row r="117" spans="1:21" x14ac:dyDescent="0.25">
      <c r="A117" s="18"/>
      <c r="B117" s="10"/>
      <c r="C117" s="11"/>
      <c r="D117" s="12" t="str">
        <f>IF($B117="","",B117/(1+C117))</f>
        <v/>
      </c>
      <c r="E117" s="10"/>
      <c r="F117" s="10"/>
      <c r="G117" s="11"/>
      <c r="H117" s="10"/>
      <c r="I117" s="10"/>
      <c r="J117" s="10"/>
      <c r="K117" s="12" t="str">
        <f>IF($B117="","",D117-E117-F117-G117*D117-H117-I117-J117)</f>
        <v/>
      </c>
      <c r="L117" s="13" t="str">
        <f>IF($B117="","",K117/D117)</f>
        <v/>
      </c>
      <c r="M117" s="14" t="str">
        <f>IF($B117="","",IF(L117&lt;=0,"No break-even",1/L117))</f>
        <v/>
      </c>
      <c r="N117" s="15"/>
      <c r="O117" s="14" t="str">
        <f>IF(OR($B117="",$N117=""),"",N117*L117)</f>
        <v/>
      </c>
      <c r="P117" s="12" t="str">
        <f>IF(OR($B117="",$N117="",$N117&lt;=0),"",100*L117-100/N117)</f>
        <v/>
      </c>
      <c r="Q117" s="16" t="str">
        <f>IF(OR($B117="",$N117=""),"",IF(OR(L117&lt;=0,O117&lt;1),"Below break-even",IF(O117&lt;=1.1,"Close (within 10%)","Above break-even")))</f>
        <v/>
      </c>
      <c r="R117" s="11"/>
      <c r="S117" s="17" t="str">
        <f>IF(OR($B117="",$R117=""),"",IF(L117-R117&lt;=0,"Not possible",1/(L117-R117)))</f>
        <v/>
      </c>
      <c r="T117" s="10"/>
      <c r="U117" s="12" t="str">
        <f>IF(OR($B117="",$N117="",$T117=""),"",N117*T117*L117-T117)</f>
        <v/>
      </c>
    </row>
    <row r="118" spans="1:21" x14ac:dyDescent="0.25">
      <c r="A118" s="18"/>
      <c r="B118" s="10"/>
      <c r="C118" s="11"/>
      <c r="D118" s="12" t="str">
        <f>IF($B118="","",B118/(1+C118))</f>
        <v/>
      </c>
      <c r="E118" s="10"/>
      <c r="F118" s="10"/>
      <c r="G118" s="11"/>
      <c r="H118" s="10"/>
      <c r="I118" s="10"/>
      <c r="J118" s="10"/>
      <c r="K118" s="12" t="str">
        <f>IF($B118="","",D118-E118-F118-G118*D118-H118-I118-J118)</f>
        <v/>
      </c>
      <c r="L118" s="13" t="str">
        <f>IF($B118="","",K118/D118)</f>
        <v/>
      </c>
      <c r="M118" s="14" t="str">
        <f>IF($B118="","",IF(L118&lt;=0,"No break-even",1/L118))</f>
        <v/>
      </c>
      <c r="N118" s="15"/>
      <c r="O118" s="14" t="str">
        <f>IF(OR($B118="",$N118=""),"",N118*L118)</f>
        <v/>
      </c>
      <c r="P118" s="12" t="str">
        <f>IF(OR($B118="",$N118="",$N118&lt;=0),"",100*L118-100/N118)</f>
        <v/>
      </c>
      <c r="Q118" s="16" t="str">
        <f>IF(OR($B118="",$N118=""),"",IF(OR(L118&lt;=0,O118&lt;1),"Below break-even",IF(O118&lt;=1.1,"Close (within 10%)","Above break-even")))</f>
        <v/>
      </c>
      <c r="R118" s="11"/>
      <c r="S118" s="17" t="str">
        <f>IF(OR($B118="",$R118=""),"",IF(L118-R118&lt;=0,"Not possible",1/(L118-R118)))</f>
        <v/>
      </c>
      <c r="T118" s="10"/>
      <c r="U118" s="12" t="str">
        <f>IF(OR($B118="",$N118="",$T118=""),"",N118*T118*L118-T118)</f>
        <v/>
      </c>
    </row>
    <row r="119" spans="1:21" x14ac:dyDescent="0.25">
      <c r="A119" s="18"/>
      <c r="B119" s="10"/>
      <c r="C119" s="11"/>
      <c r="D119" s="12" t="str">
        <f>IF($B119="","",B119/(1+C119))</f>
        <v/>
      </c>
      <c r="E119" s="10"/>
      <c r="F119" s="10"/>
      <c r="G119" s="11"/>
      <c r="H119" s="10"/>
      <c r="I119" s="10"/>
      <c r="J119" s="10"/>
      <c r="K119" s="12" t="str">
        <f>IF($B119="","",D119-E119-F119-G119*D119-H119-I119-J119)</f>
        <v/>
      </c>
      <c r="L119" s="13" t="str">
        <f>IF($B119="","",K119/D119)</f>
        <v/>
      </c>
      <c r="M119" s="14" t="str">
        <f>IF($B119="","",IF(L119&lt;=0,"No break-even",1/L119))</f>
        <v/>
      </c>
      <c r="N119" s="15"/>
      <c r="O119" s="14" t="str">
        <f>IF(OR($B119="",$N119=""),"",N119*L119)</f>
        <v/>
      </c>
      <c r="P119" s="12" t="str">
        <f>IF(OR($B119="",$N119="",$N119&lt;=0),"",100*L119-100/N119)</f>
        <v/>
      </c>
      <c r="Q119" s="16" t="str">
        <f>IF(OR($B119="",$N119=""),"",IF(OR(L119&lt;=0,O119&lt;1),"Below break-even",IF(O119&lt;=1.1,"Close (within 10%)","Above break-even")))</f>
        <v/>
      </c>
      <c r="R119" s="11"/>
      <c r="S119" s="17" t="str">
        <f>IF(OR($B119="",$R119=""),"",IF(L119-R119&lt;=0,"Not possible",1/(L119-R119)))</f>
        <v/>
      </c>
      <c r="T119" s="10"/>
      <c r="U119" s="12" t="str">
        <f>IF(OR($B119="",$N119="",$T119=""),"",N119*T119*L119-T119)</f>
        <v/>
      </c>
    </row>
    <row r="120" spans="1:21" x14ac:dyDescent="0.25">
      <c r="A120" s="18"/>
      <c r="B120" s="10"/>
      <c r="C120" s="11"/>
      <c r="D120" s="12" t="str">
        <f>IF($B120="","",B120/(1+C120))</f>
        <v/>
      </c>
      <c r="E120" s="10"/>
      <c r="F120" s="10"/>
      <c r="G120" s="11"/>
      <c r="H120" s="10"/>
      <c r="I120" s="10"/>
      <c r="J120" s="10"/>
      <c r="K120" s="12" t="str">
        <f>IF($B120="","",D120-E120-F120-G120*D120-H120-I120-J120)</f>
        <v/>
      </c>
      <c r="L120" s="13" t="str">
        <f>IF($B120="","",K120/D120)</f>
        <v/>
      </c>
      <c r="M120" s="14" t="str">
        <f>IF($B120="","",IF(L120&lt;=0,"No break-even",1/L120))</f>
        <v/>
      </c>
      <c r="N120" s="15"/>
      <c r="O120" s="14" t="str">
        <f>IF(OR($B120="",$N120=""),"",N120*L120)</f>
        <v/>
      </c>
      <c r="P120" s="12" t="str">
        <f>IF(OR($B120="",$N120="",$N120&lt;=0),"",100*L120-100/N120)</f>
        <v/>
      </c>
      <c r="Q120" s="16" t="str">
        <f>IF(OR($B120="",$N120=""),"",IF(OR(L120&lt;=0,O120&lt;1),"Below break-even",IF(O120&lt;=1.1,"Close (within 10%)","Above break-even")))</f>
        <v/>
      </c>
      <c r="R120" s="11"/>
      <c r="S120" s="17" t="str">
        <f>IF(OR($B120="",$R120=""),"",IF(L120-R120&lt;=0,"Not possible",1/(L120-R120)))</f>
        <v/>
      </c>
      <c r="T120" s="10"/>
      <c r="U120" s="12" t="str">
        <f>IF(OR($B120="",$N120="",$T120=""),"",N120*T120*L120-T120)</f>
        <v/>
      </c>
    </row>
    <row r="121" spans="1:21" x14ac:dyDescent="0.25">
      <c r="A121" s="18"/>
      <c r="B121" s="10"/>
      <c r="C121" s="11"/>
      <c r="D121" s="12" t="str">
        <f>IF($B121="","",B121/(1+C121))</f>
        <v/>
      </c>
      <c r="E121" s="10"/>
      <c r="F121" s="10"/>
      <c r="G121" s="11"/>
      <c r="H121" s="10"/>
      <c r="I121" s="10"/>
      <c r="J121" s="10"/>
      <c r="K121" s="12" t="str">
        <f>IF($B121="","",D121-E121-F121-G121*D121-H121-I121-J121)</f>
        <v/>
      </c>
      <c r="L121" s="13" t="str">
        <f>IF($B121="","",K121/D121)</f>
        <v/>
      </c>
      <c r="M121" s="14" t="str">
        <f>IF($B121="","",IF(L121&lt;=0,"No break-even",1/L121))</f>
        <v/>
      </c>
      <c r="N121" s="15"/>
      <c r="O121" s="14" t="str">
        <f>IF(OR($B121="",$N121=""),"",N121*L121)</f>
        <v/>
      </c>
      <c r="P121" s="12" t="str">
        <f>IF(OR($B121="",$N121="",$N121&lt;=0),"",100*L121-100/N121)</f>
        <v/>
      </c>
      <c r="Q121" s="16" t="str">
        <f>IF(OR($B121="",$N121=""),"",IF(OR(L121&lt;=0,O121&lt;1),"Below break-even",IF(O121&lt;=1.1,"Close (within 10%)","Above break-even")))</f>
        <v/>
      </c>
      <c r="R121" s="11"/>
      <c r="S121" s="17" t="str">
        <f>IF(OR($B121="",$R121=""),"",IF(L121-R121&lt;=0,"Not possible",1/(L121-R121)))</f>
        <v/>
      </c>
      <c r="T121" s="10"/>
      <c r="U121" s="12" t="str">
        <f>IF(OR($B121="",$N121="",$T121=""),"",N121*T121*L121-T121)</f>
        <v/>
      </c>
    </row>
    <row r="122" spans="1:21" x14ac:dyDescent="0.25">
      <c r="A122" s="18"/>
      <c r="B122" s="10"/>
      <c r="C122" s="11"/>
      <c r="D122" s="12" t="str">
        <f>IF($B122="","",B122/(1+C122))</f>
        <v/>
      </c>
      <c r="E122" s="10"/>
      <c r="F122" s="10"/>
      <c r="G122" s="11"/>
      <c r="H122" s="10"/>
      <c r="I122" s="10"/>
      <c r="J122" s="10"/>
      <c r="K122" s="12" t="str">
        <f>IF($B122="","",D122-E122-F122-G122*D122-H122-I122-J122)</f>
        <v/>
      </c>
      <c r="L122" s="13" t="str">
        <f>IF($B122="","",K122/D122)</f>
        <v/>
      </c>
      <c r="M122" s="14" t="str">
        <f>IF($B122="","",IF(L122&lt;=0,"No break-even",1/L122))</f>
        <v/>
      </c>
      <c r="N122" s="15"/>
      <c r="O122" s="14" t="str">
        <f>IF(OR($B122="",$N122=""),"",N122*L122)</f>
        <v/>
      </c>
      <c r="P122" s="12" t="str">
        <f>IF(OR($B122="",$N122="",$N122&lt;=0),"",100*L122-100/N122)</f>
        <v/>
      </c>
      <c r="Q122" s="16" t="str">
        <f>IF(OR($B122="",$N122=""),"",IF(OR(L122&lt;=0,O122&lt;1),"Below break-even",IF(O122&lt;=1.1,"Close (within 10%)","Above break-even")))</f>
        <v/>
      </c>
      <c r="R122" s="11"/>
      <c r="S122" s="17" t="str">
        <f>IF(OR($B122="",$R122=""),"",IF(L122-R122&lt;=0,"Not possible",1/(L122-R122)))</f>
        <v/>
      </c>
      <c r="T122" s="10"/>
      <c r="U122" s="12" t="str">
        <f>IF(OR($B122="",$N122="",$T122=""),"",N122*T122*L122-T122)</f>
        <v/>
      </c>
    </row>
    <row r="123" spans="1:21" x14ac:dyDescent="0.25">
      <c r="A123" s="18"/>
      <c r="B123" s="10"/>
      <c r="C123" s="11"/>
      <c r="D123" s="12" t="str">
        <f>IF($B123="","",B123/(1+C123))</f>
        <v/>
      </c>
      <c r="E123" s="10"/>
      <c r="F123" s="10"/>
      <c r="G123" s="11"/>
      <c r="H123" s="10"/>
      <c r="I123" s="10"/>
      <c r="J123" s="10"/>
      <c r="K123" s="12" t="str">
        <f>IF($B123="","",D123-E123-F123-G123*D123-H123-I123-J123)</f>
        <v/>
      </c>
      <c r="L123" s="13" t="str">
        <f>IF($B123="","",K123/D123)</f>
        <v/>
      </c>
      <c r="M123" s="14" t="str">
        <f>IF($B123="","",IF(L123&lt;=0,"No break-even",1/L123))</f>
        <v/>
      </c>
      <c r="N123" s="15"/>
      <c r="O123" s="14" t="str">
        <f>IF(OR($B123="",$N123=""),"",N123*L123)</f>
        <v/>
      </c>
      <c r="P123" s="12" t="str">
        <f>IF(OR($B123="",$N123="",$N123&lt;=0),"",100*L123-100/N123)</f>
        <v/>
      </c>
      <c r="Q123" s="16" t="str">
        <f>IF(OR($B123="",$N123=""),"",IF(OR(L123&lt;=0,O123&lt;1),"Below break-even",IF(O123&lt;=1.1,"Close (within 10%)","Above break-even")))</f>
        <v/>
      </c>
      <c r="R123" s="11"/>
      <c r="S123" s="17" t="str">
        <f>IF(OR($B123="",$R123=""),"",IF(L123-R123&lt;=0,"Not possible",1/(L123-R123)))</f>
        <v/>
      </c>
      <c r="T123" s="10"/>
      <c r="U123" s="12" t="str">
        <f>IF(OR($B123="",$N123="",$T123=""),"",N123*T123*L123-T123)</f>
        <v/>
      </c>
    </row>
    <row r="124" spans="1:21" x14ac:dyDescent="0.25">
      <c r="A124" s="18"/>
      <c r="B124" s="10"/>
      <c r="C124" s="11"/>
      <c r="D124" s="12" t="str">
        <f>IF($B124="","",B124/(1+C124))</f>
        <v/>
      </c>
      <c r="E124" s="10"/>
      <c r="F124" s="10"/>
      <c r="G124" s="11"/>
      <c r="H124" s="10"/>
      <c r="I124" s="10"/>
      <c r="J124" s="10"/>
      <c r="K124" s="12" t="str">
        <f>IF($B124="","",D124-E124-F124-G124*D124-H124-I124-J124)</f>
        <v/>
      </c>
      <c r="L124" s="13" t="str">
        <f>IF($B124="","",K124/D124)</f>
        <v/>
      </c>
      <c r="M124" s="14" t="str">
        <f>IF($B124="","",IF(L124&lt;=0,"No break-even",1/L124))</f>
        <v/>
      </c>
      <c r="N124" s="15"/>
      <c r="O124" s="14" t="str">
        <f>IF(OR($B124="",$N124=""),"",N124*L124)</f>
        <v/>
      </c>
      <c r="P124" s="12" t="str">
        <f>IF(OR($B124="",$N124="",$N124&lt;=0),"",100*L124-100/N124)</f>
        <v/>
      </c>
      <c r="Q124" s="16" t="str">
        <f>IF(OR($B124="",$N124=""),"",IF(OR(L124&lt;=0,O124&lt;1),"Below break-even",IF(O124&lt;=1.1,"Close (within 10%)","Above break-even")))</f>
        <v/>
      </c>
      <c r="R124" s="11"/>
      <c r="S124" s="17" t="str">
        <f>IF(OR($B124="",$R124=""),"",IF(L124-R124&lt;=0,"Not possible",1/(L124-R124)))</f>
        <v/>
      </c>
      <c r="T124" s="10"/>
      <c r="U124" s="12" t="str">
        <f>IF(OR($B124="",$N124="",$T124=""),"",N124*T124*L124-T124)</f>
        <v/>
      </c>
    </row>
    <row r="125" spans="1:21" x14ac:dyDescent="0.25">
      <c r="A125" s="18"/>
      <c r="B125" s="10"/>
      <c r="C125" s="11"/>
      <c r="D125" s="12" t="str">
        <f>IF($B125="","",B125/(1+C125))</f>
        <v/>
      </c>
      <c r="E125" s="10"/>
      <c r="F125" s="10"/>
      <c r="G125" s="11"/>
      <c r="H125" s="10"/>
      <c r="I125" s="10"/>
      <c r="J125" s="10"/>
      <c r="K125" s="12" t="str">
        <f>IF($B125="","",D125-E125-F125-G125*D125-H125-I125-J125)</f>
        <v/>
      </c>
      <c r="L125" s="13" t="str">
        <f>IF($B125="","",K125/D125)</f>
        <v/>
      </c>
      <c r="M125" s="14" t="str">
        <f>IF($B125="","",IF(L125&lt;=0,"No break-even",1/L125))</f>
        <v/>
      </c>
      <c r="N125" s="15"/>
      <c r="O125" s="14" t="str">
        <f>IF(OR($B125="",$N125=""),"",N125*L125)</f>
        <v/>
      </c>
      <c r="P125" s="12" t="str">
        <f>IF(OR($B125="",$N125="",$N125&lt;=0),"",100*L125-100/N125)</f>
        <v/>
      </c>
      <c r="Q125" s="16" t="str">
        <f>IF(OR($B125="",$N125=""),"",IF(OR(L125&lt;=0,O125&lt;1),"Below break-even",IF(O125&lt;=1.1,"Close (within 10%)","Above break-even")))</f>
        <v/>
      </c>
      <c r="R125" s="11"/>
      <c r="S125" s="17" t="str">
        <f>IF(OR($B125="",$R125=""),"",IF(L125-R125&lt;=0,"Not possible",1/(L125-R125)))</f>
        <v/>
      </c>
      <c r="T125" s="10"/>
      <c r="U125" s="12" t="str">
        <f>IF(OR($B125="",$N125="",$T125=""),"",N125*T125*L125-T125)</f>
        <v/>
      </c>
    </row>
    <row r="126" spans="1:21" x14ac:dyDescent="0.25">
      <c r="A126" s="18"/>
      <c r="B126" s="10"/>
      <c r="C126" s="11"/>
      <c r="D126" s="12" t="str">
        <f>IF($B126="","",B126/(1+C126))</f>
        <v/>
      </c>
      <c r="E126" s="10"/>
      <c r="F126" s="10"/>
      <c r="G126" s="11"/>
      <c r="H126" s="10"/>
      <c r="I126" s="10"/>
      <c r="J126" s="10"/>
      <c r="K126" s="12" t="str">
        <f>IF($B126="","",D126-E126-F126-G126*D126-H126-I126-J126)</f>
        <v/>
      </c>
      <c r="L126" s="13" t="str">
        <f>IF($B126="","",K126/D126)</f>
        <v/>
      </c>
      <c r="M126" s="14" t="str">
        <f>IF($B126="","",IF(L126&lt;=0,"No break-even",1/L126))</f>
        <v/>
      </c>
      <c r="N126" s="15"/>
      <c r="O126" s="14" t="str">
        <f>IF(OR($B126="",$N126=""),"",N126*L126)</f>
        <v/>
      </c>
      <c r="P126" s="12" t="str">
        <f>IF(OR($B126="",$N126="",$N126&lt;=0),"",100*L126-100/N126)</f>
        <v/>
      </c>
      <c r="Q126" s="16" t="str">
        <f>IF(OR($B126="",$N126=""),"",IF(OR(L126&lt;=0,O126&lt;1),"Below break-even",IF(O126&lt;=1.1,"Close (within 10%)","Above break-even")))</f>
        <v/>
      </c>
      <c r="R126" s="11"/>
      <c r="S126" s="17" t="str">
        <f>IF(OR($B126="",$R126=""),"",IF(L126-R126&lt;=0,"Not possible",1/(L126-R126)))</f>
        <v/>
      </c>
      <c r="T126" s="10"/>
      <c r="U126" s="12" t="str">
        <f>IF(OR($B126="",$N126="",$T126=""),"",N126*T126*L126-T126)</f>
        <v/>
      </c>
    </row>
    <row r="127" spans="1:21" x14ac:dyDescent="0.25">
      <c r="A127" s="18"/>
      <c r="B127" s="10"/>
      <c r="C127" s="11"/>
      <c r="D127" s="12" t="str">
        <f>IF($B127="","",B127/(1+C127))</f>
        <v/>
      </c>
      <c r="E127" s="10"/>
      <c r="F127" s="10"/>
      <c r="G127" s="11"/>
      <c r="H127" s="10"/>
      <c r="I127" s="10"/>
      <c r="J127" s="10"/>
      <c r="K127" s="12" t="str">
        <f>IF($B127="","",D127-E127-F127-G127*D127-H127-I127-J127)</f>
        <v/>
      </c>
      <c r="L127" s="13" t="str">
        <f>IF($B127="","",K127/D127)</f>
        <v/>
      </c>
      <c r="M127" s="14" t="str">
        <f>IF($B127="","",IF(L127&lt;=0,"No break-even",1/L127))</f>
        <v/>
      </c>
      <c r="N127" s="15"/>
      <c r="O127" s="14" t="str">
        <f>IF(OR($B127="",$N127=""),"",N127*L127)</f>
        <v/>
      </c>
      <c r="P127" s="12" t="str">
        <f>IF(OR($B127="",$N127="",$N127&lt;=0),"",100*L127-100/N127)</f>
        <v/>
      </c>
      <c r="Q127" s="16" t="str">
        <f>IF(OR($B127="",$N127=""),"",IF(OR(L127&lt;=0,O127&lt;1),"Below break-even",IF(O127&lt;=1.1,"Close (within 10%)","Above break-even")))</f>
        <v/>
      </c>
      <c r="R127" s="11"/>
      <c r="S127" s="17" t="str">
        <f>IF(OR($B127="",$R127=""),"",IF(L127-R127&lt;=0,"Not possible",1/(L127-R127)))</f>
        <v/>
      </c>
      <c r="T127" s="10"/>
      <c r="U127" s="12" t="str">
        <f>IF(OR($B127="",$N127="",$T127=""),"",N127*T127*L127-T127)</f>
        <v/>
      </c>
    </row>
    <row r="128" spans="1:21" x14ac:dyDescent="0.25">
      <c r="A128" s="18"/>
      <c r="B128" s="10"/>
      <c r="C128" s="11"/>
      <c r="D128" s="12" t="str">
        <f>IF($B128="","",B128/(1+C128))</f>
        <v/>
      </c>
      <c r="E128" s="10"/>
      <c r="F128" s="10"/>
      <c r="G128" s="11"/>
      <c r="H128" s="10"/>
      <c r="I128" s="10"/>
      <c r="J128" s="10"/>
      <c r="K128" s="12" t="str">
        <f>IF($B128="","",D128-E128-F128-G128*D128-H128-I128-J128)</f>
        <v/>
      </c>
      <c r="L128" s="13" t="str">
        <f>IF($B128="","",K128/D128)</f>
        <v/>
      </c>
      <c r="M128" s="14" t="str">
        <f>IF($B128="","",IF(L128&lt;=0,"No break-even",1/L128))</f>
        <v/>
      </c>
      <c r="N128" s="15"/>
      <c r="O128" s="14" t="str">
        <f>IF(OR($B128="",$N128=""),"",N128*L128)</f>
        <v/>
      </c>
      <c r="P128" s="12" t="str">
        <f>IF(OR($B128="",$N128="",$N128&lt;=0),"",100*L128-100/N128)</f>
        <v/>
      </c>
      <c r="Q128" s="16" t="str">
        <f>IF(OR($B128="",$N128=""),"",IF(OR(L128&lt;=0,O128&lt;1),"Below break-even",IF(O128&lt;=1.1,"Close (within 10%)","Above break-even")))</f>
        <v/>
      </c>
      <c r="R128" s="11"/>
      <c r="S128" s="17" t="str">
        <f>IF(OR($B128="",$R128=""),"",IF(L128-R128&lt;=0,"Not possible",1/(L128-R128)))</f>
        <v/>
      </c>
      <c r="T128" s="10"/>
      <c r="U128" s="12" t="str">
        <f>IF(OR($B128="",$N128="",$T128=""),"",N128*T128*L128-T128)</f>
        <v/>
      </c>
    </row>
    <row r="129" spans="1:21" x14ac:dyDescent="0.25">
      <c r="A129" s="18"/>
      <c r="B129" s="10"/>
      <c r="C129" s="11"/>
      <c r="D129" s="12" t="str">
        <f>IF($B129="","",B129/(1+C129))</f>
        <v/>
      </c>
      <c r="E129" s="10"/>
      <c r="F129" s="10"/>
      <c r="G129" s="11"/>
      <c r="H129" s="10"/>
      <c r="I129" s="10"/>
      <c r="J129" s="10"/>
      <c r="K129" s="12" t="str">
        <f>IF($B129="","",D129-E129-F129-G129*D129-H129-I129-J129)</f>
        <v/>
      </c>
      <c r="L129" s="13" t="str">
        <f>IF($B129="","",K129/D129)</f>
        <v/>
      </c>
      <c r="M129" s="14" t="str">
        <f>IF($B129="","",IF(L129&lt;=0,"No break-even",1/L129))</f>
        <v/>
      </c>
      <c r="N129" s="15"/>
      <c r="O129" s="14" t="str">
        <f>IF(OR($B129="",$N129=""),"",N129*L129)</f>
        <v/>
      </c>
      <c r="P129" s="12" t="str">
        <f>IF(OR($B129="",$N129="",$N129&lt;=0),"",100*L129-100/N129)</f>
        <v/>
      </c>
      <c r="Q129" s="16" t="str">
        <f>IF(OR($B129="",$N129=""),"",IF(OR(L129&lt;=0,O129&lt;1),"Below break-even",IF(O129&lt;=1.1,"Close (within 10%)","Above break-even")))</f>
        <v/>
      </c>
      <c r="R129" s="11"/>
      <c r="S129" s="17" t="str">
        <f>IF(OR($B129="",$R129=""),"",IF(L129-R129&lt;=0,"Not possible",1/(L129-R129)))</f>
        <v/>
      </c>
      <c r="T129" s="10"/>
      <c r="U129" s="12" t="str">
        <f>IF(OR($B129="",$N129="",$T129=""),"",N129*T129*L129-T129)</f>
        <v/>
      </c>
    </row>
    <row r="130" spans="1:21" x14ac:dyDescent="0.25">
      <c r="A130" s="18"/>
      <c r="B130" s="10"/>
      <c r="C130" s="11"/>
      <c r="D130" s="12" t="str">
        <f>IF($B130="","",B130/(1+C130))</f>
        <v/>
      </c>
      <c r="E130" s="10"/>
      <c r="F130" s="10"/>
      <c r="G130" s="11"/>
      <c r="H130" s="10"/>
      <c r="I130" s="10"/>
      <c r="J130" s="10"/>
      <c r="K130" s="12" t="str">
        <f>IF($B130="","",D130-E130-F130-G130*D130-H130-I130-J130)</f>
        <v/>
      </c>
      <c r="L130" s="13" t="str">
        <f>IF($B130="","",K130/D130)</f>
        <v/>
      </c>
      <c r="M130" s="14" t="str">
        <f>IF($B130="","",IF(L130&lt;=0,"No break-even",1/L130))</f>
        <v/>
      </c>
      <c r="N130" s="15"/>
      <c r="O130" s="14" t="str">
        <f>IF(OR($B130="",$N130=""),"",N130*L130)</f>
        <v/>
      </c>
      <c r="P130" s="12" t="str">
        <f>IF(OR($B130="",$N130="",$N130&lt;=0),"",100*L130-100/N130)</f>
        <v/>
      </c>
      <c r="Q130" s="16" t="str">
        <f>IF(OR($B130="",$N130=""),"",IF(OR(L130&lt;=0,O130&lt;1),"Below break-even",IF(O130&lt;=1.1,"Close (within 10%)","Above break-even")))</f>
        <v/>
      </c>
      <c r="R130" s="11"/>
      <c r="S130" s="17" t="str">
        <f>IF(OR($B130="",$R130=""),"",IF(L130-R130&lt;=0,"Not possible",1/(L130-R130)))</f>
        <v/>
      </c>
      <c r="T130" s="10"/>
      <c r="U130" s="12" t="str">
        <f>IF(OR($B130="",$N130="",$T130=""),"",N130*T130*L130-T130)</f>
        <v/>
      </c>
    </row>
    <row r="131" spans="1:21" x14ac:dyDescent="0.25">
      <c r="A131" s="18"/>
      <c r="B131" s="10"/>
      <c r="C131" s="11"/>
      <c r="D131" s="12" t="str">
        <f>IF($B131="","",B131/(1+C131))</f>
        <v/>
      </c>
      <c r="E131" s="10"/>
      <c r="F131" s="10"/>
      <c r="G131" s="11"/>
      <c r="H131" s="10"/>
      <c r="I131" s="10"/>
      <c r="J131" s="10"/>
      <c r="K131" s="12" t="str">
        <f>IF($B131="","",D131-E131-F131-G131*D131-H131-I131-J131)</f>
        <v/>
      </c>
      <c r="L131" s="13" t="str">
        <f>IF($B131="","",K131/D131)</f>
        <v/>
      </c>
      <c r="M131" s="14" t="str">
        <f>IF($B131="","",IF(L131&lt;=0,"No break-even",1/L131))</f>
        <v/>
      </c>
      <c r="N131" s="15"/>
      <c r="O131" s="14" t="str">
        <f>IF(OR($B131="",$N131=""),"",N131*L131)</f>
        <v/>
      </c>
      <c r="P131" s="12" t="str">
        <f>IF(OR($B131="",$N131="",$N131&lt;=0),"",100*L131-100/N131)</f>
        <v/>
      </c>
      <c r="Q131" s="16" t="str">
        <f>IF(OR($B131="",$N131=""),"",IF(OR(L131&lt;=0,O131&lt;1),"Below break-even",IF(O131&lt;=1.1,"Close (within 10%)","Above break-even")))</f>
        <v/>
      </c>
      <c r="R131" s="11"/>
      <c r="S131" s="17" t="str">
        <f>IF(OR($B131="",$R131=""),"",IF(L131-R131&lt;=0,"Not possible",1/(L131-R131)))</f>
        <v/>
      </c>
      <c r="T131" s="10"/>
      <c r="U131" s="12" t="str">
        <f>IF(OR($B131="",$N131="",$T131=""),"",N131*T131*L131-T131)</f>
        <v/>
      </c>
    </row>
    <row r="132" spans="1:21" x14ac:dyDescent="0.25">
      <c r="A132" s="18"/>
      <c r="B132" s="10"/>
      <c r="C132" s="11"/>
      <c r="D132" s="12" t="str">
        <f>IF($B132="","",B132/(1+C132))</f>
        <v/>
      </c>
      <c r="E132" s="10"/>
      <c r="F132" s="10"/>
      <c r="G132" s="11"/>
      <c r="H132" s="10"/>
      <c r="I132" s="10"/>
      <c r="J132" s="10"/>
      <c r="K132" s="12" t="str">
        <f>IF($B132="","",D132-E132-F132-G132*D132-H132-I132-J132)</f>
        <v/>
      </c>
      <c r="L132" s="13" t="str">
        <f>IF($B132="","",K132/D132)</f>
        <v/>
      </c>
      <c r="M132" s="14" t="str">
        <f>IF($B132="","",IF(L132&lt;=0,"No break-even",1/L132))</f>
        <v/>
      </c>
      <c r="N132" s="15"/>
      <c r="O132" s="14" t="str">
        <f>IF(OR($B132="",$N132=""),"",N132*L132)</f>
        <v/>
      </c>
      <c r="P132" s="12" t="str">
        <f>IF(OR($B132="",$N132="",$N132&lt;=0),"",100*L132-100/N132)</f>
        <v/>
      </c>
      <c r="Q132" s="16" t="str">
        <f>IF(OR($B132="",$N132=""),"",IF(OR(L132&lt;=0,O132&lt;1),"Below break-even",IF(O132&lt;=1.1,"Close (within 10%)","Above break-even")))</f>
        <v/>
      </c>
      <c r="R132" s="11"/>
      <c r="S132" s="17" t="str">
        <f>IF(OR($B132="",$R132=""),"",IF(L132-R132&lt;=0,"Not possible",1/(L132-R132)))</f>
        <v/>
      </c>
      <c r="T132" s="10"/>
      <c r="U132" s="12" t="str">
        <f>IF(OR($B132="",$N132="",$T132=""),"",N132*T132*L132-T132)</f>
        <v/>
      </c>
    </row>
    <row r="133" spans="1:21" x14ac:dyDescent="0.25">
      <c r="A133" s="18"/>
      <c r="B133" s="10"/>
      <c r="C133" s="11"/>
      <c r="D133" s="12" t="str">
        <f>IF($B133="","",B133/(1+C133))</f>
        <v/>
      </c>
      <c r="E133" s="10"/>
      <c r="F133" s="10"/>
      <c r="G133" s="11"/>
      <c r="H133" s="10"/>
      <c r="I133" s="10"/>
      <c r="J133" s="10"/>
      <c r="K133" s="12" t="str">
        <f>IF($B133="","",D133-E133-F133-G133*D133-H133-I133-J133)</f>
        <v/>
      </c>
      <c r="L133" s="13" t="str">
        <f>IF($B133="","",K133/D133)</f>
        <v/>
      </c>
      <c r="M133" s="14" t="str">
        <f>IF($B133="","",IF(L133&lt;=0,"No break-even",1/L133))</f>
        <v/>
      </c>
      <c r="N133" s="15"/>
      <c r="O133" s="14" t="str">
        <f>IF(OR($B133="",$N133=""),"",N133*L133)</f>
        <v/>
      </c>
      <c r="P133" s="12" t="str">
        <f>IF(OR($B133="",$N133="",$N133&lt;=0),"",100*L133-100/N133)</f>
        <v/>
      </c>
      <c r="Q133" s="16" t="str">
        <f>IF(OR($B133="",$N133=""),"",IF(OR(L133&lt;=0,O133&lt;1),"Below break-even",IF(O133&lt;=1.1,"Close (within 10%)","Above break-even")))</f>
        <v/>
      </c>
      <c r="R133" s="11"/>
      <c r="S133" s="17" t="str">
        <f>IF(OR($B133="",$R133=""),"",IF(L133-R133&lt;=0,"Not possible",1/(L133-R133)))</f>
        <v/>
      </c>
      <c r="T133" s="10"/>
      <c r="U133" s="12" t="str">
        <f>IF(OR($B133="",$N133="",$T133=""),"",N133*T133*L133-T133)</f>
        <v/>
      </c>
    </row>
    <row r="134" spans="1:21" x14ac:dyDescent="0.25">
      <c r="A134" s="18"/>
      <c r="B134" s="10"/>
      <c r="C134" s="11"/>
      <c r="D134" s="12" t="str">
        <f>IF($B134="","",B134/(1+C134))</f>
        <v/>
      </c>
      <c r="E134" s="10"/>
      <c r="F134" s="10"/>
      <c r="G134" s="11"/>
      <c r="H134" s="10"/>
      <c r="I134" s="10"/>
      <c r="J134" s="10"/>
      <c r="K134" s="12" t="str">
        <f>IF($B134="","",D134-E134-F134-G134*D134-H134-I134-J134)</f>
        <v/>
      </c>
      <c r="L134" s="13" t="str">
        <f>IF($B134="","",K134/D134)</f>
        <v/>
      </c>
      <c r="M134" s="14" t="str">
        <f>IF($B134="","",IF(L134&lt;=0,"No break-even",1/L134))</f>
        <v/>
      </c>
      <c r="N134" s="15"/>
      <c r="O134" s="14" t="str">
        <f>IF(OR($B134="",$N134=""),"",N134*L134)</f>
        <v/>
      </c>
      <c r="P134" s="12" t="str">
        <f>IF(OR($B134="",$N134="",$N134&lt;=0),"",100*L134-100/N134)</f>
        <v/>
      </c>
      <c r="Q134" s="16" t="str">
        <f>IF(OR($B134="",$N134=""),"",IF(OR(L134&lt;=0,O134&lt;1),"Below break-even",IF(O134&lt;=1.1,"Close (within 10%)","Above break-even")))</f>
        <v/>
      </c>
      <c r="R134" s="11"/>
      <c r="S134" s="17" t="str">
        <f>IF(OR($B134="",$R134=""),"",IF(L134-R134&lt;=0,"Not possible",1/(L134-R134)))</f>
        <v/>
      </c>
      <c r="T134" s="10"/>
      <c r="U134" s="12" t="str">
        <f>IF(OR($B134="",$N134="",$T134=""),"",N134*T134*L134-T134)</f>
        <v/>
      </c>
    </row>
    <row r="135" spans="1:21" x14ac:dyDescent="0.25">
      <c r="A135" s="18"/>
      <c r="B135" s="10"/>
      <c r="C135" s="11"/>
      <c r="D135" s="12" t="str">
        <f>IF($B135="","",B135/(1+C135))</f>
        <v/>
      </c>
      <c r="E135" s="10"/>
      <c r="F135" s="10"/>
      <c r="G135" s="11"/>
      <c r="H135" s="10"/>
      <c r="I135" s="10"/>
      <c r="J135" s="10"/>
      <c r="K135" s="12" t="str">
        <f>IF($B135="","",D135-E135-F135-G135*D135-H135-I135-J135)</f>
        <v/>
      </c>
      <c r="L135" s="13" t="str">
        <f>IF($B135="","",K135/D135)</f>
        <v/>
      </c>
      <c r="M135" s="14" t="str">
        <f>IF($B135="","",IF(L135&lt;=0,"No break-even",1/L135))</f>
        <v/>
      </c>
      <c r="N135" s="15"/>
      <c r="O135" s="14" t="str">
        <f>IF(OR($B135="",$N135=""),"",N135*L135)</f>
        <v/>
      </c>
      <c r="P135" s="12" t="str">
        <f>IF(OR($B135="",$N135="",$N135&lt;=0),"",100*L135-100/N135)</f>
        <v/>
      </c>
      <c r="Q135" s="16" t="str">
        <f>IF(OR($B135="",$N135=""),"",IF(OR(L135&lt;=0,O135&lt;1),"Below break-even",IF(O135&lt;=1.1,"Close (within 10%)","Above break-even")))</f>
        <v/>
      </c>
      <c r="R135" s="11"/>
      <c r="S135" s="17" t="str">
        <f>IF(OR($B135="",$R135=""),"",IF(L135-R135&lt;=0,"Not possible",1/(L135-R135)))</f>
        <v/>
      </c>
      <c r="T135" s="10"/>
      <c r="U135" s="12" t="str">
        <f>IF(OR($B135="",$N135="",$T135=""),"",N135*T135*L135-T135)</f>
        <v/>
      </c>
    </row>
    <row r="136" spans="1:21" x14ac:dyDescent="0.25">
      <c r="A136" s="18"/>
      <c r="B136" s="10"/>
      <c r="C136" s="11"/>
      <c r="D136" s="12" t="str">
        <f>IF($B136="","",B136/(1+C136))</f>
        <v/>
      </c>
      <c r="E136" s="10"/>
      <c r="F136" s="10"/>
      <c r="G136" s="11"/>
      <c r="H136" s="10"/>
      <c r="I136" s="10"/>
      <c r="J136" s="10"/>
      <c r="K136" s="12" t="str">
        <f>IF($B136="","",D136-E136-F136-G136*D136-H136-I136-J136)</f>
        <v/>
      </c>
      <c r="L136" s="13" t="str">
        <f>IF($B136="","",K136/D136)</f>
        <v/>
      </c>
      <c r="M136" s="14" t="str">
        <f>IF($B136="","",IF(L136&lt;=0,"No break-even",1/L136))</f>
        <v/>
      </c>
      <c r="N136" s="15"/>
      <c r="O136" s="14" t="str">
        <f>IF(OR($B136="",$N136=""),"",N136*L136)</f>
        <v/>
      </c>
      <c r="P136" s="12" t="str">
        <f>IF(OR($B136="",$N136="",$N136&lt;=0),"",100*L136-100/N136)</f>
        <v/>
      </c>
      <c r="Q136" s="16" t="str">
        <f>IF(OR($B136="",$N136=""),"",IF(OR(L136&lt;=0,O136&lt;1),"Below break-even",IF(O136&lt;=1.1,"Close (within 10%)","Above break-even")))</f>
        <v/>
      </c>
      <c r="R136" s="11"/>
      <c r="S136" s="17" t="str">
        <f>IF(OR($B136="",$R136=""),"",IF(L136-R136&lt;=0,"Not possible",1/(L136-R136)))</f>
        <v/>
      </c>
      <c r="T136" s="10"/>
      <c r="U136" s="12" t="str">
        <f>IF(OR($B136="",$N136="",$T136=""),"",N136*T136*L136-T136)</f>
        <v/>
      </c>
    </row>
    <row r="137" spans="1:21" x14ac:dyDescent="0.25">
      <c r="A137" s="18"/>
      <c r="B137" s="10"/>
      <c r="C137" s="11"/>
      <c r="D137" s="12" t="str">
        <f>IF($B137="","",B137/(1+C137))</f>
        <v/>
      </c>
      <c r="E137" s="10"/>
      <c r="F137" s="10"/>
      <c r="G137" s="11"/>
      <c r="H137" s="10"/>
      <c r="I137" s="10"/>
      <c r="J137" s="10"/>
      <c r="K137" s="12" t="str">
        <f>IF($B137="","",D137-E137-F137-G137*D137-H137-I137-J137)</f>
        <v/>
      </c>
      <c r="L137" s="13" t="str">
        <f>IF($B137="","",K137/D137)</f>
        <v/>
      </c>
      <c r="M137" s="14" t="str">
        <f>IF($B137="","",IF(L137&lt;=0,"No break-even",1/L137))</f>
        <v/>
      </c>
      <c r="N137" s="15"/>
      <c r="O137" s="14" t="str">
        <f>IF(OR($B137="",$N137=""),"",N137*L137)</f>
        <v/>
      </c>
      <c r="P137" s="12" t="str">
        <f>IF(OR($B137="",$N137="",$N137&lt;=0),"",100*L137-100/N137)</f>
        <v/>
      </c>
      <c r="Q137" s="16" t="str">
        <f>IF(OR($B137="",$N137=""),"",IF(OR(L137&lt;=0,O137&lt;1),"Below break-even",IF(O137&lt;=1.1,"Close (within 10%)","Above break-even")))</f>
        <v/>
      </c>
      <c r="R137" s="11"/>
      <c r="S137" s="17" t="str">
        <f>IF(OR($B137="",$R137=""),"",IF(L137-R137&lt;=0,"Not possible",1/(L137-R137)))</f>
        <v/>
      </c>
      <c r="T137" s="10"/>
      <c r="U137" s="12" t="str">
        <f>IF(OR($B137="",$N137="",$T137=""),"",N137*T137*L137-T137)</f>
        <v/>
      </c>
    </row>
    <row r="138" spans="1:21" x14ac:dyDescent="0.25">
      <c r="A138" s="18"/>
      <c r="B138" s="10"/>
      <c r="C138" s="11"/>
      <c r="D138" s="12" t="str">
        <f>IF($B138="","",B138/(1+C138))</f>
        <v/>
      </c>
      <c r="E138" s="10"/>
      <c r="F138" s="10"/>
      <c r="G138" s="11"/>
      <c r="H138" s="10"/>
      <c r="I138" s="10"/>
      <c r="J138" s="10"/>
      <c r="K138" s="12" t="str">
        <f>IF($B138="","",D138-E138-F138-G138*D138-H138-I138-J138)</f>
        <v/>
      </c>
      <c r="L138" s="13" t="str">
        <f>IF($B138="","",K138/D138)</f>
        <v/>
      </c>
      <c r="M138" s="14" t="str">
        <f>IF($B138="","",IF(L138&lt;=0,"No break-even",1/L138))</f>
        <v/>
      </c>
      <c r="N138" s="15"/>
      <c r="O138" s="14" t="str">
        <f>IF(OR($B138="",$N138=""),"",N138*L138)</f>
        <v/>
      </c>
      <c r="P138" s="12" t="str">
        <f>IF(OR($B138="",$N138="",$N138&lt;=0),"",100*L138-100/N138)</f>
        <v/>
      </c>
      <c r="Q138" s="16" t="str">
        <f>IF(OR($B138="",$N138=""),"",IF(OR(L138&lt;=0,O138&lt;1),"Below break-even",IF(O138&lt;=1.1,"Close (within 10%)","Above break-even")))</f>
        <v/>
      </c>
      <c r="R138" s="11"/>
      <c r="S138" s="17" t="str">
        <f>IF(OR($B138="",$R138=""),"",IF(L138-R138&lt;=0,"Not possible",1/(L138-R138)))</f>
        <v/>
      </c>
      <c r="T138" s="10"/>
      <c r="U138" s="12" t="str">
        <f>IF(OR($B138="",$N138="",$T138=""),"",N138*T138*L138-T138)</f>
        <v/>
      </c>
    </row>
    <row r="139" spans="1:21" x14ac:dyDescent="0.25">
      <c r="A139" s="18"/>
      <c r="B139" s="10"/>
      <c r="C139" s="11"/>
      <c r="D139" s="12" t="str">
        <f>IF($B139="","",B139/(1+C139))</f>
        <v/>
      </c>
      <c r="E139" s="10"/>
      <c r="F139" s="10"/>
      <c r="G139" s="11"/>
      <c r="H139" s="10"/>
      <c r="I139" s="10"/>
      <c r="J139" s="10"/>
      <c r="K139" s="12" t="str">
        <f>IF($B139="","",D139-E139-F139-G139*D139-H139-I139-J139)</f>
        <v/>
      </c>
      <c r="L139" s="13" t="str">
        <f>IF($B139="","",K139/D139)</f>
        <v/>
      </c>
      <c r="M139" s="14" t="str">
        <f>IF($B139="","",IF(L139&lt;=0,"No break-even",1/L139))</f>
        <v/>
      </c>
      <c r="N139" s="15"/>
      <c r="O139" s="14" t="str">
        <f>IF(OR($B139="",$N139=""),"",N139*L139)</f>
        <v/>
      </c>
      <c r="P139" s="12" t="str">
        <f>IF(OR($B139="",$N139="",$N139&lt;=0),"",100*L139-100/N139)</f>
        <v/>
      </c>
      <c r="Q139" s="16" t="str">
        <f>IF(OR($B139="",$N139=""),"",IF(OR(L139&lt;=0,O139&lt;1),"Below break-even",IF(O139&lt;=1.1,"Close (within 10%)","Above break-even")))</f>
        <v/>
      </c>
      <c r="R139" s="11"/>
      <c r="S139" s="17" t="str">
        <f>IF(OR($B139="",$R139=""),"",IF(L139-R139&lt;=0,"Not possible",1/(L139-R139)))</f>
        <v/>
      </c>
      <c r="T139" s="10"/>
      <c r="U139" s="12" t="str">
        <f>IF(OR($B139="",$N139="",$T139=""),"",N139*T139*L139-T139)</f>
        <v/>
      </c>
    </row>
    <row r="140" spans="1:21" x14ac:dyDescent="0.25">
      <c r="A140" s="18"/>
      <c r="B140" s="10"/>
      <c r="C140" s="11"/>
      <c r="D140" s="12" t="str">
        <f>IF($B140="","",B140/(1+C140))</f>
        <v/>
      </c>
      <c r="E140" s="10"/>
      <c r="F140" s="10"/>
      <c r="G140" s="11"/>
      <c r="H140" s="10"/>
      <c r="I140" s="10"/>
      <c r="J140" s="10"/>
      <c r="K140" s="12" t="str">
        <f>IF($B140="","",D140-E140-F140-G140*D140-H140-I140-J140)</f>
        <v/>
      </c>
      <c r="L140" s="13" t="str">
        <f>IF($B140="","",K140/D140)</f>
        <v/>
      </c>
      <c r="M140" s="14" t="str">
        <f>IF($B140="","",IF(L140&lt;=0,"No break-even",1/L140))</f>
        <v/>
      </c>
      <c r="N140" s="15"/>
      <c r="O140" s="14" t="str">
        <f>IF(OR($B140="",$N140=""),"",N140*L140)</f>
        <v/>
      </c>
      <c r="P140" s="12" t="str">
        <f>IF(OR($B140="",$N140="",$N140&lt;=0),"",100*L140-100/N140)</f>
        <v/>
      </c>
      <c r="Q140" s="16" t="str">
        <f>IF(OR($B140="",$N140=""),"",IF(OR(L140&lt;=0,O140&lt;1),"Below break-even",IF(O140&lt;=1.1,"Close (within 10%)","Above break-even")))</f>
        <v/>
      </c>
      <c r="R140" s="11"/>
      <c r="S140" s="17" t="str">
        <f>IF(OR($B140="",$R140=""),"",IF(L140-R140&lt;=0,"Not possible",1/(L140-R140)))</f>
        <v/>
      </c>
      <c r="T140" s="10"/>
      <c r="U140" s="12" t="str">
        <f>IF(OR($B140="",$N140="",$T140=""),"",N140*T140*L140-T140)</f>
        <v/>
      </c>
    </row>
    <row r="141" spans="1:21" x14ac:dyDescent="0.25">
      <c r="A141" s="18"/>
      <c r="B141" s="10"/>
      <c r="C141" s="11"/>
      <c r="D141" s="12" t="str">
        <f>IF($B141="","",B141/(1+C141))</f>
        <v/>
      </c>
      <c r="E141" s="10"/>
      <c r="F141" s="10"/>
      <c r="G141" s="11"/>
      <c r="H141" s="10"/>
      <c r="I141" s="10"/>
      <c r="J141" s="10"/>
      <c r="K141" s="12" t="str">
        <f>IF($B141="","",D141-E141-F141-G141*D141-H141-I141-J141)</f>
        <v/>
      </c>
      <c r="L141" s="13" t="str">
        <f>IF($B141="","",K141/D141)</f>
        <v/>
      </c>
      <c r="M141" s="14" t="str">
        <f>IF($B141="","",IF(L141&lt;=0,"No break-even",1/L141))</f>
        <v/>
      </c>
      <c r="N141" s="15"/>
      <c r="O141" s="14" t="str">
        <f>IF(OR($B141="",$N141=""),"",N141*L141)</f>
        <v/>
      </c>
      <c r="P141" s="12" t="str">
        <f>IF(OR($B141="",$N141="",$N141&lt;=0),"",100*L141-100/N141)</f>
        <v/>
      </c>
      <c r="Q141" s="16" t="str">
        <f>IF(OR($B141="",$N141=""),"",IF(OR(L141&lt;=0,O141&lt;1),"Below break-even",IF(O141&lt;=1.1,"Close (within 10%)","Above break-even")))</f>
        <v/>
      </c>
      <c r="R141" s="11"/>
      <c r="S141" s="17" t="str">
        <f>IF(OR($B141="",$R141=""),"",IF(L141-R141&lt;=0,"Not possible",1/(L141-R141)))</f>
        <v/>
      </c>
      <c r="T141" s="10"/>
      <c r="U141" s="12" t="str">
        <f>IF(OR($B141="",$N141="",$T141=""),"",N141*T141*L141-T141)</f>
        <v/>
      </c>
    </row>
    <row r="142" spans="1:21" x14ac:dyDescent="0.25">
      <c r="A142" s="18"/>
      <c r="B142" s="10"/>
      <c r="C142" s="11"/>
      <c r="D142" s="12" t="str">
        <f>IF($B142="","",B142/(1+C142))</f>
        <v/>
      </c>
      <c r="E142" s="10"/>
      <c r="F142" s="10"/>
      <c r="G142" s="11"/>
      <c r="H142" s="10"/>
      <c r="I142" s="10"/>
      <c r="J142" s="10"/>
      <c r="K142" s="12" t="str">
        <f>IF($B142="","",D142-E142-F142-G142*D142-H142-I142-J142)</f>
        <v/>
      </c>
      <c r="L142" s="13" t="str">
        <f>IF($B142="","",K142/D142)</f>
        <v/>
      </c>
      <c r="M142" s="14" t="str">
        <f>IF($B142="","",IF(L142&lt;=0,"No break-even",1/L142))</f>
        <v/>
      </c>
      <c r="N142" s="15"/>
      <c r="O142" s="14" t="str">
        <f>IF(OR($B142="",$N142=""),"",N142*L142)</f>
        <v/>
      </c>
      <c r="P142" s="12" t="str">
        <f>IF(OR($B142="",$N142="",$N142&lt;=0),"",100*L142-100/N142)</f>
        <v/>
      </c>
      <c r="Q142" s="16" t="str">
        <f>IF(OR($B142="",$N142=""),"",IF(OR(L142&lt;=0,O142&lt;1),"Below break-even",IF(O142&lt;=1.1,"Close (within 10%)","Above break-even")))</f>
        <v/>
      </c>
      <c r="R142" s="11"/>
      <c r="S142" s="17" t="str">
        <f>IF(OR($B142="",$R142=""),"",IF(L142-R142&lt;=0,"Not possible",1/(L142-R142)))</f>
        <v/>
      </c>
      <c r="T142" s="10"/>
      <c r="U142" s="12" t="str">
        <f>IF(OR($B142="",$N142="",$T142=""),"",N142*T142*L142-T142)</f>
        <v/>
      </c>
    </row>
    <row r="143" spans="1:21" x14ac:dyDescent="0.25">
      <c r="A143" s="18"/>
      <c r="B143" s="10"/>
      <c r="C143" s="11"/>
      <c r="D143" s="12" t="str">
        <f>IF($B143="","",B143/(1+C143))</f>
        <v/>
      </c>
      <c r="E143" s="10"/>
      <c r="F143" s="10"/>
      <c r="G143" s="11"/>
      <c r="H143" s="10"/>
      <c r="I143" s="10"/>
      <c r="J143" s="10"/>
      <c r="K143" s="12" t="str">
        <f>IF($B143="","",D143-E143-F143-G143*D143-H143-I143-J143)</f>
        <v/>
      </c>
      <c r="L143" s="13" t="str">
        <f>IF($B143="","",K143/D143)</f>
        <v/>
      </c>
      <c r="M143" s="14" t="str">
        <f>IF($B143="","",IF(L143&lt;=0,"No break-even",1/L143))</f>
        <v/>
      </c>
      <c r="N143" s="15"/>
      <c r="O143" s="14" t="str">
        <f>IF(OR($B143="",$N143=""),"",N143*L143)</f>
        <v/>
      </c>
      <c r="P143" s="12" t="str">
        <f>IF(OR($B143="",$N143="",$N143&lt;=0),"",100*L143-100/N143)</f>
        <v/>
      </c>
      <c r="Q143" s="16" t="str">
        <f>IF(OR($B143="",$N143=""),"",IF(OR(L143&lt;=0,O143&lt;1),"Below break-even",IF(O143&lt;=1.1,"Close (within 10%)","Above break-even")))</f>
        <v/>
      </c>
      <c r="R143" s="11"/>
      <c r="S143" s="17" t="str">
        <f>IF(OR($B143="",$R143=""),"",IF(L143-R143&lt;=0,"Not possible",1/(L143-R143)))</f>
        <v/>
      </c>
      <c r="T143" s="10"/>
      <c r="U143" s="12" t="str">
        <f>IF(OR($B143="",$N143="",$T143=""),"",N143*T143*L143-T143)</f>
        <v/>
      </c>
    </row>
    <row r="144" spans="1:21" x14ac:dyDescent="0.25">
      <c r="A144" s="18"/>
      <c r="B144" s="10"/>
      <c r="C144" s="11"/>
      <c r="D144" s="12" t="str">
        <f>IF($B144="","",B144/(1+C144))</f>
        <v/>
      </c>
      <c r="E144" s="10"/>
      <c r="F144" s="10"/>
      <c r="G144" s="11"/>
      <c r="H144" s="10"/>
      <c r="I144" s="10"/>
      <c r="J144" s="10"/>
      <c r="K144" s="12" t="str">
        <f>IF($B144="","",D144-E144-F144-G144*D144-H144-I144-J144)</f>
        <v/>
      </c>
      <c r="L144" s="13" t="str">
        <f>IF($B144="","",K144/D144)</f>
        <v/>
      </c>
      <c r="M144" s="14" t="str">
        <f>IF($B144="","",IF(L144&lt;=0,"No break-even",1/L144))</f>
        <v/>
      </c>
      <c r="N144" s="15"/>
      <c r="O144" s="14" t="str">
        <f>IF(OR($B144="",$N144=""),"",N144*L144)</f>
        <v/>
      </c>
      <c r="P144" s="12" t="str">
        <f>IF(OR($B144="",$N144="",$N144&lt;=0),"",100*L144-100/N144)</f>
        <v/>
      </c>
      <c r="Q144" s="16" t="str">
        <f>IF(OR($B144="",$N144=""),"",IF(OR(L144&lt;=0,O144&lt;1),"Below break-even",IF(O144&lt;=1.1,"Close (within 10%)","Above break-even")))</f>
        <v/>
      </c>
      <c r="R144" s="11"/>
      <c r="S144" s="17" t="str">
        <f>IF(OR($B144="",$R144=""),"",IF(L144-R144&lt;=0,"Not possible",1/(L144-R144)))</f>
        <v/>
      </c>
      <c r="T144" s="10"/>
      <c r="U144" s="12" t="str">
        <f>IF(OR($B144="",$N144="",$T144=""),"",N144*T144*L144-T144)</f>
        <v/>
      </c>
    </row>
    <row r="145" spans="1:21" x14ac:dyDescent="0.25">
      <c r="A145" s="18"/>
      <c r="B145" s="10"/>
      <c r="C145" s="11"/>
      <c r="D145" s="12" t="str">
        <f>IF($B145="","",B145/(1+C145))</f>
        <v/>
      </c>
      <c r="E145" s="10"/>
      <c r="F145" s="10"/>
      <c r="G145" s="11"/>
      <c r="H145" s="10"/>
      <c r="I145" s="10"/>
      <c r="J145" s="10"/>
      <c r="K145" s="12" t="str">
        <f>IF($B145="","",D145-E145-F145-G145*D145-H145-I145-J145)</f>
        <v/>
      </c>
      <c r="L145" s="13" t="str">
        <f>IF($B145="","",K145/D145)</f>
        <v/>
      </c>
      <c r="M145" s="14" t="str">
        <f>IF($B145="","",IF(L145&lt;=0,"No break-even",1/L145))</f>
        <v/>
      </c>
      <c r="N145" s="15"/>
      <c r="O145" s="14" t="str">
        <f>IF(OR($B145="",$N145=""),"",N145*L145)</f>
        <v/>
      </c>
      <c r="P145" s="12" t="str">
        <f>IF(OR($B145="",$N145="",$N145&lt;=0),"",100*L145-100/N145)</f>
        <v/>
      </c>
      <c r="Q145" s="16" t="str">
        <f>IF(OR($B145="",$N145=""),"",IF(OR(L145&lt;=0,O145&lt;1),"Below break-even",IF(O145&lt;=1.1,"Close (within 10%)","Above break-even")))</f>
        <v/>
      </c>
      <c r="R145" s="11"/>
      <c r="S145" s="17" t="str">
        <f>IF(OR($B145="",$R145=""),"",IF(L145-R145&lt;=0,"Not possible",1/(L145-R145)))</f>
        <v/>
      </c>
      <c r="T145" s="10"/>
      <c r="U145" s="12" t="str">
        <f>IF(OR($B145="",$N145="",$T145=""),"",N145*T145*L145-T145)</f>
        <v/>
      </c>
    </row>
    <row r="146" spans="1:21" x14ac:dyDescent="0.25">
      <c r="A146" s="18"/>
      <c r="B146" s="10"/>
      <c r="C146" s="11"/>
      <c r="D146" s="12" t="str">
        <f>IF($B146="","",B146/(1+C146))</f>
        <v/>
      </c>
      <c r="E146" s="10"/>
      <c r="F146" s="10"/>
      <c r="G146" s="11"/>
      <c r="H146" s="10"/>
      <c r="I146" s="10"/>
      <c r="J146" s="10"/>
      <c r="K146" s="12" t="str">
        <f>IF($B146="","",D146-E146-F146-G146*D146-H146-I146-J146)</f>
        <v/>
      </c>
      <c r="L146" s="13" t="str">
        <f>IF($B146="","",K146/D146)</f>
        <v/>
      </c>
      <c r="M146" s="14" t="str">
        <f>IF($B146="","",IF(L146&lt;=0,"No break-even",1/L146))</f>
        <v/>
      </c>
      <c r="N146" s="15"/>
      <c r="O146" s="14" t="str">
        <f>IF(OR($B146="",$N146=""),"",N146*L146)</f>
        <v/>
      </c>
      <c r="P146" s="12" t="str">
        <f>IF(OR($B146="",$N146="",$N146&lt;=0),"",100*L146-100/N146)</f>
        <v/>
      </c>
      <c r="Q146" s="16" t="str">
        <f>IF(OR($B146="",$N146=""),"",IF(OR(L146&lt;=0,O146&lt;1),"Below break-even",IF(O146&lt;=1.1,"Close (within 10%)","Above break-even")))</f>
        <v/>
      </c>
      <c r="R146" s="11"/>
      <c r="S146" s="17" t="str">
        <f>IF(OR($B146="",$R146=""),"",IF(L146-R146&lt;=0,"Not possible",1/(L146-R146)))</f>
        <v/>
      </c>
      <c r="T146" s="10"/>
      <c r="U146" s="12" t="str">
        <f>IF(OR($B146="",$N146="",$T146=""),"",N146*T146*L146-T146)</f>
        <v/>
      </c>
    </row>
    <row r="147" spans="1:21" x14ac:dyDescent="0.25">
      <c r="A147" s="18"/>
      <c r="B147" s="10"/>
      <c r="C147" s="11"/>
      <c r="D147" s="12" t="str">
        <f>IF($B147="","",B147/(1+C147))</f>
        <v/>
      </c>
      <c r="E147" s="10"/>
      <c r="F147" s="10"/>
      <c r="G147" s="11"/>
      <c r="H147" s="10"/>
      <c r="I147" s="10"/>
      <c r="J147" s="10"/>
      <c r="K147" s="12" t="str">
        <f>IF($B147="","",D147-E147-F147-G147*D147-H147-I147-J147)</f>
        <v/>
      </c>
      <c r="L147" s="13" t="str">
        <f>IF($B147="","",K147/D147)</f>
        <v/>
      </c>
      <c r="M147" s="14" t="str">
        <f>IF($B147="","",IF(L147&lt;=0,"No break-even",1/L147))</f>
        <v/>
      </c>
      <c r="N147" s="15"/>
      <c r="O147" s="14" t="str">
        <f>IF(OR($B147="",$N147=""),"",N147*L147)</f>
        <v/>
      </c>
      <c r="P147" s="12" t="str">
        <f>IF(OR($B147="",$N147="",$N147&lt;=0),"",100*L147-100/N147)</f>
        <v/>
      </c>
      <c r="Q147" s="16" t="str">
        <f>IF(OR($B147="",$N147=""),"",IF(OR(L147&lt;=0,O147&lt;1),"Below break-even",IF(O147&lt;=1.1,"Close (within 10%)","Above break-even")))</f>
        <v/>
      </c>
      <c r="R147" s="11"/>
      <c r="S147" s="17" t="str">
        <f>IF(OR($B147="",$R147=""),"",IF(L147-R147&lt;=0,"Not possible",1/(L147-R147)))</f>
        <v/>
      </c>
      <c r="T147" s="10"/>
      <c r="U147" s="12" t="str">
        <f>IF(OR($B147="",$N147="",$T147=""),"",N147*T147*L147-T147)</f>
        <v/>
      </c>
    </row>
    <row r="148" spans="1:21" x14ac:dyDescent="0.25">
      <c r="A148" s="18"/>
      <c r="B148" s="10"/>
      <c r="C148" s="11"/>
      <c r="D148" s="12" t="str">
        <f>IF($B148="","",B148/(1+C148))</f>
        <v/>
      </c>
      <c r="E148" s="10"/>
      <c r="F148" s="10"/>
      <c r="G148" s="11"/>
      <c r="H148" s="10"/>
      <c r="I148" s="10"/>
      <c r="J148" s="10"/>
      <c r="K148" s="12" t="str">
        <f>IF($B148="","",D148-E148-F148-G148*D148-H148-I148-J148)</f>
        <v/>
      </c>
      <c r="L148" s="13" t="str">
        <f>IF($B148="","",K148/D148)</f>
        <v/>
      </c>
      <c r="M148" s="14" t="str">
        <f>IF($B148="","",IF(L148&lt;=0,"No break-even",1/L148))</f>
        <v/>
      </c>
      <c r="N148" s="15"/>
      <c r="O148" s="14" t="str">
        <f>IF(OR($B148="",$N148=""),"",N148*L148)</f>
        <v/>
      </c>
      <c r="P148" s="12" t="str">
        <f>IF(OR($B148="",$N148="",$N148&lt;=0),"",100*L148-100/N148)</f>
        <v/>
      </c>
      <c r="Q148" s="16" t="str">
        <f>IF(OR($B148="",$N148=""),"",IF(OR(L148&lt;=0,O148&lt;1),"Below break-even",IF(O148&lt;=1.1,"Close (within 10%)","Above break-even")))</f>
        <v/>
      </c>
      <c r="R148" s="11"/>
      <c r="S148" s="17" t="str">
        <f>IF(OR($B148="",$R148=""),"",IF(L148-R148&lt;=0,"Not possible",1/(L148-R148)))</f>
        <v/>
      </c>
      <c r="T148" s="10"/>
      <c r="U148" s="12" t="str">
        <f>IF(OR($B148="",$N148="",$T148=""),"",N148*T148*L148-T148)</f>
        <v/>
      </c>
    </row>
    <row r="149" spans="1:21" x14ac:dyDescent="0.25">
      <c r="A149" s="18"/>
      <c r="B149" s="10"/>
      <c r="C149" s="11"/>
      <c r="D149" s="12" t="str">
        <f>IF($B149="","",B149/(1+C149))</f>
        <v/>
      </c>
      <c r="E149" s="10"/>
      <c r="F149" s="10"/>
      <c r="G149" s="11"/>
      <c r="H149" s="10"/>
      <c r="I149" s="10"/>
      <c r="J149" s="10"/>
      <c r="K149" s="12" t="str">
        <f>IF($B149="","",D149-E149-F149-G149*D149-H149-I149-J149)</f>
        <v/>
      </c>
      <c r="L149" s="13" t="str">
        <f>IF($B149="","",K149/D149)</f>
        <v/>
      </c>
      <c r="M149" s="14" t="str">
        <f>IF($B149="","",IF(L149&lt;=0,"No break-even",1/L149))</f>
        <v/>
      </c>
      <c r="N149" s="15"/>
      <c r="O149" s="14" t="str">
        <f>IF(OR($B149="",$N149=""),"",N149*L149)</f>
        <v/>
      </c>
      <c r="P149" s="12" t="str">
        <f>IF(OR($B149="",$N149="",$N149&lt;=0),"",100*L149-100/N149)</f>
        <v/>
      </c>
      <c r="Q149" s="16" t="str">
        <f>IF(OR($B149="",$N149=""),"",IF(OR(L149&lt;=0,O149&lt;1),"Below break-even",IF(O149&lt;=1.1,"Close (within 10%)","Above break-even")))</f>
        <v/>
      </c>
      <c r="R149" s="11"/>
      <c r="S149" s="17" t="str">
        <f>IF(OR($B149="",$R149=""),"",IF(L149-R149&lt;=0,"Not possible",1/(L149-R149)))</f>
        <v/>
      </c>
      <c r="T149" s="10"/>
      <c r="U149" s="12" t="str">
        <f>IF(OR($B149="",$N149="",$T149=""),"",N149*T149*L149-T149)</f>
        <v/>
      </c>
    </row>
    <row r="150" spans="1:21" x14ac:dyDescent="0.25">
      <c r="A150" s="18"/>
      <c r="B150" s="10"/>
      <c r="C150" s="11"/>
      <c r="D150" s="12" t="str">
        <f>IF($B150="","",B150/(1+C150))</f>
        <v/>
      </c>
      <c r="E150" s="10"/>
      <c r="F150" s="10"/>
      <c r="G150" s="11"/>
      <c r="H150" s="10"/>
      <c r="I150" s="10"/>
      <c r="J150" s="10"/>
      <c r="K150" s="12" t="str">
        <f>IF($B150="","",D150-E150-F150-G150*D150-H150-I150-J150)</f>
        <v/>
      </c>
      <c r="L150" s="13" t="str">
        <f>IF($B150="","",K150/D150)</f>
        <v/>
      </c>
      <c r="M150" s="14" t="str">
        <f>IF($B150="","",IF(L150&lt;=0,"No break-even",1/L150))</f>
        <v/>
      </c>
      <c r="N150" s="15"/>
      <c r="O150" s="14" t="str">
        <f>IF(OR($B150="",$N150=""),"",N150*L150)</f>
        <v/>
      </c>
      <c r="P150" s="12" t="str">
        <f>IF(OR($B150="",$N150="",$N150&lt;=0),"",100*L150-100/N150)</f>
        <v/>
      </c>
      <c r="Q150" s="16" t="str">
        <f>IF(OR($B150="",$N150=""),"",IF(OR(L150&lt;=0,O150&lt;1),"Below break-even",IF(O150&lt;=1.1,"Close (within 10%)","Above break-even")))</f>
        <v/>
      </c>
      <c r="R150" s="11"/>
      <c r="S150" s="17" t="str">
        <f>IF(OR($B150="",$R150=""),"",IF(L150-R150&lt;=0,"Not possible",1/(L150-R150)))</f>
        <v/>
      </c>
      <c r="T150" s="10"/>
      <c r="U150" s="12" t="str">
        <f>IF(OR($B150="",$N150="",$T150=""),"",N150*T150*L150-T150)</f>
        <v/>
      </c>
    </row>
    <row r="151" spans="1:21" x14ac:dyDescent="0.25">
      <c r="A151" s="18"/>
      <c r="B151" s="10"/>
      <c r="C151" s="11"/>
      <c r="D151" s="12" t="str">
        <f>IF($B151="","",B151/(1+C151))</f>
        <v/>
      </c>
      <c r="E151" s="10"/>
      <c r="F151" s="10"/>
      <c r="G151" s="11"/>
      <c r="H151" s="10"/>
      <c r="I151" s="10"/>
      <c r="J151" s="10"/>
      <c r="K151" s="12" t="str">
        <f>IF($B151="","",D151-E151-F151-G151*D151-H151-I151-J151)</f>
        <v/>
      </c>
      <c r="L151" s="13" t="str">
        <f>IF($B151="","",K151/D151)</f>
        <v/>
      </c>
      <c r="M151" s="14" t="str">
        <f>IF($B151="","",IF(L151&lt;=0,"No break-even",1/L151))</f>
        <v/>
      </c>
      <c r="N151" s="15"/>
      <c r="O151" s="14" t="str">
        <f>IF(OR($B151="",$N151=""),"",N151*L151)</f>
        <v/>
      </c>
      <c r="P151" s="12" t="str">
        <f>IF(OR($B151="",$N151="",$N151&lt;=0),"",100*L151-100/N151)</f>
        <v/>
      </c>
      <c r="Q151" s="16" t="str">
        <f>IF(OR($B151="",$N151=""),"",IF(OR(L151&lt;=0,O151&lt;1),"Below break-even",IF(O151&lt;=1.1,"Close (within 10%)","Above break-even")))</f>
        <v/>
      </c>
      <c r="R151" s="11"/>
      <c r="S151" s="17" t="str">
        <f>IF(OR($B151="",$R151=""),"",IF(L151-R151&lt;=0,"Not possible",1/(L151-R151)))</f>
        <v/>
      </c>
      <c r="T151" s="10"/>
      <c r="U151" s="12" t="str">
        <f>IF(OR($B151="",$N151="",$T151=""),"",N151*T151*L151-T151)</f>
        <v/>
      </c>
    </row>
    <row r="152" spans="1:21" x14ac:dyDescent="0.25">
      <c r="A152" s="18"/>
      <c r="B152" s="10"/>
      <c r="C152" s="11"/>
      <c r="D152" s="12" t="str">
        <f>IF($B152="","",B152/(1+C152))</f>
        <v/>
      </c>
      <c r="E152" s="10"/>
      <c r="F152" s="10"/>
      <c r="G152" s="11"/>
      <c r="H152" s="10"/>
      <c r="I152" s="10"/>
      <c r="J152" s="10"/>
      <c r="K152" s="12" t="str">
        <f>IF($B152="","",D152-E152-F152-G152*D152-H152-I152-J152)</f>
        <v/>
      </c>
      <c r="L152" s="13" t="str">
        <f>IF($B152="","",K152/D152)</f>
        <v/>
      </c>
      <c r="M152" s="14" t="str">
        <f>IF($B152="","",IF(L152&lt;=0,"No break-even",1/L152))</f>
        <v/>
      </c>
      <c r="N152" s="15"/>
      <c r="O152" s="14" t="str">
        <f>IF(OR($B152="",$N152=""),"",N152*L152)</f>
        <v/>
      </c>
      <c r="P152" s="12" t="str">
        <f>IF(OR($B152="",$N152="",$N152&lt;=0),"",100*L152-100/N152)</f>
        <v/>
      </c>
      <c r="Q152" s="16" t="str">
        <f>IF(OR($B152="",$N152=""),"",IF(OR(L152&lt;=0,O152&lt;1),"Below break-even",IF(O152&lt;=1.1,"Close (within 10%)","Above break-even")))</f>
        <v/>
      </c>
      <c r="R152" s="11"/>
      <c r="S152" s="17" t="str">
        <f>IF(OR($B152="",$R152=""),"",IF(L152-R152&lt;=0,"Not possible",1/(L152-R152)))</f>
        <v/>
      </c>
      <c r="T152" s="10"/>
      <c r="U152" s="12" t="str">
        <f>IF(OR($B152="",$N152="",$T152=""),"",N152*T152*L152-T152)</f>
        <v/>
      </c>
    </row>
    <row r="153" spans="1:21" x14ac:dyDescent="0.25">
      <c r="A153" s="18"/>
      <c r="B153" s="10"/>
      <c r="C153" s="11"/>
      <c r="D153" s="12" t="str">
        <f>IF($B153="","",B153/(1+C153))</f>
        <v/>
      </c>
      <c r="E153" s="10"/>
      <c r="F153" s="10"/>
      <c r="G153" s="11"/>
      <c r="H153" s="10"/>
      <c r="I153" s="10"/>
      <c r="J153" s="10"/>
      <c r="K153" s="12" t="str">
        <f>IF($B153="","",D153-E153-F153-G153*D153-H153-I153-J153)</f>
        <v/>
      </c>
      <c r="L153" s="13" t="str">
        <f>IF($B153="","",K153/D153)</f>
        <v/>
      </c>
      <c r="M153" s="14" t="str">
        <f>IF($B153="","",IF(L153&lt;=0,"No break-even",1/L153))</f>
        <v/>
      </c>
      <c r="N153" s="15"/>
      <c r="O153" s="14" t="str">
        <f>IF(OR($B153="",$N153=""),"",N153*L153)</f>
        <v/>
      </c>
      <c r="P153" s="12" t="str">
        <f>IF(OR($B153="",$N153="",$N153&lt;=0),"",100*L153-100/N153)</f>
        <v/>
      </c>
      <c r="Q153" s="16" t="str">
        <f>IF(OR($B153="",$N153=""),"",IF(OR(L153&lt;=0,O153&lt;1),"Below break-even",IF(O153&lt;=1.1,"Close (within 10%)","Above break-even")))</f>
        <v/>
      </c>
      <c r="R153" s="11"/>
      <c r="S153" s="17" t="str">
        <f>IF(OR($B153="",$R153=""),"",IF(L153-R153&lt;=0,"Not possible",1/(L153-R153)))</f>
        <v/>
      </c>
      <c r="T153" s="10"/>
      <c r="U153" s="12" t="str">
        <f>IF(OR($B153="",$N153="",$T153=""),"",N153*T153*L153-T153)</f>
        <v/>
      </c>
    </row>
    <row r="154" spans="1:21" x14ac:dyDescent="0.25">
      <c r="A154" s="18"/>
      <c r="B154" s="10"/>
      <c r="C154" s="11"/>
      <c r="D154" s="12" t="str">
        <f>IF($B154="","",B154/(1+C154))</f>
        <v/>
      </c>
      <c r="E154" s="10"/>
      <c r="F154" s="10"/>
      <c r="G154" s="11"/>
      <c r="H154" s="10"/>
      <c r="I154" s="10"/>
      <c r="J154" s="10"/>
      <c r="K154" s="12" t="str">
        <f>IF($B154="","",D154-E154-F154-G154*D154-H154-I154-J154)</f>
        <v/>
      </c>
      <c r="L154" s="13" t="str">
        <f>IF($B154="","",K154/D154)</f>
        <v/>
      </c>
      <c r="M154" s="14" t="str">
        <f>IF($B154="","",IF(L154&lt;=0,"No break-even",1/L154))</f>
        <v/>
      </c>
      <c r="N154" s="15"/>
      <c r="O154" s="14" t="str">
        <f>IF(OR($B154="",$N154=""),"",N154*L154)</f>
        <v/>
      </c>
      <c r="P154" s="12" t="str">
        <f>IF(OR($B154="",$N154="",$N154&lt;=0),"",100*L154-100/N154)</f>
        <v/>
      </c>
      <c r="Q154" s="16" t="str">
        <f>IF(OR($B154="",$N154=""),"",IF(OR(L154&lt;=0,O154&lt;1),"Below break-even",IF(O154&lt;=1.1,"Close (within 10%)","Above break-even")))</f>
        <v/>
      </c>
      <c r="R154" s="11"/>
      <c r="S154" s="17" t="str">
        <f>IF(OR($B154="",$R154=""),"",IF(L154-R154&lt;=0,"Not possible",1/(L154-R154)))</f>
        <v/>
      </c>
      <c r="T154" s="10"/>
      <c r="U154" s="12" t="str">
        <f>IF(OR($B154="",$N154="",$T154=""),"",N154*T154*L154-T154)</f>
        <v/>
      </c>
    </row>
    <row r="155" spans="1:21" x14ac:dyDescent="0.25">
      <c r="A155" s="18"/>
      <c r="B155" s="10"/>
      <c r="C155" s="11"/>
      <c r="D155" s="12" t="str">
        <f>IF($B155="","",B155/(1+C155))</f>
        <v/>
      </c>
      <c r="E155" s="10"/>
      <c r="F155" s="10"/>
      <c r="G155" s="11"/>
      <c r="H155" s="10"/>
      <c r="I155" s="10"/>
      <c r="J155" s="10"/>
      <c r="K155" s="12" t="str">
        <f>IF($B155="","",D155-E155-F155-G155*D155-H155-I155-J155)</f>
        <v/>
      </c>
      <c r="L155" s="13" t="str">
        <f>IF($B155="","",K155/D155)</f>
        <v/>
      </c>
      <c r="M155" s="14" t="str">
        <f>IF($B155="","",IF(L155&lt;=0,"No break-even",1/L155))</f>
        <v/>
      </c>
      <c r="N155" s="15"/>
      <c r="O155" s="14" t="str">
        <f>IF(OR($B155="",$N155=""),"",N155*L155)</f>
        <v/>
      </c>
      <c r="P155" s="12" t="str">
        <f>IF(OR($B155="",$N155="",$N155&lt;=0),"",100*L155-100/N155)</f>
        <v/>
      </c>
      <c r="Q155" s="16" t="str">
        <f>IF(OR($B155="",$N155=""),"",IF(OR(L155&lt;=0,O155&lt;1),"Below break-even",IF(O155&lt;=1.1,"Close (within 10%)","Above break-even")))</f>
        <v/>
      </c>
      <c r="R155" s="11"/>
      <c r="S155" s="17" t="str">
        <f>IF(OR($B155="",$R155=""),"",IF(L155-R155&lt;=0,"Not possible",1/(L155-R155)))</f>
        <v/>
      </c>
      <c r="T155" s="10"/>
      <c r="U155" s="12" t="str">
        <f>IF(OR($B155="",$N155="",$T155=""),"",N155*T155*L155-T155)</f>
        <v/>
      </c>
    </row>
    <row r="156" spans="1:21" x14ac:dyDescent="0.25">
      <c r="A156" s="18"/>
      <c r="B156" s="10"/>
      <c r="C156" s="11"/>
      <c r="D156" s="12" t="str">
        <f>IF($B156="","",B156/(1+C156))</f>
        <v/>
      </c>
      <c r="E156" s="10"/>
      <c r="F156" s="10"/>
      <c r="G156" s="11"/>
      <c r="H156" s="10"/>
      <c r="I156" s="10"/>
      <c r="J156" s="10"/>
      <c r="K156" s="12" t="str">
        <f>IF($B156="","",D156-E156-F156-G156*D156-H156-I156-J156)</f>
        <v/>
      </c>
      <c r="L156" s="13" t="str">
        <f>IF($B156="","",K156/D156)</f>
        <v/>
      </c>
      <c r="M156" s="14" t="str">
        <f>IF($B156="","",IF(L156&lt;=0,"No break-even",1/L156))</f>
        <v/>
      </c>
      <c r="N156" s="15"/>
      <c r="O156" s="14" t="str">
        <f>IF(OR($B156="",$N156=""),"",N156*L156)</f>
        <v/>
      </c>
      <c r="P156" s="12" t="str">
        <f>IF(OR($B156="",$N156="",$N156&lt;=0),"",100*L156-100/N156)</f>
        <v/>
      </c>
      <c r="Q156" s="16" t="str">
        <f>IF(OR($B156="",$N156=""),"",IF(OR(L156&lt;=0,O156&lt;1),"Below break-even",IF(O156&lt;=1.1,"Close (within 10%)","Above break-even")))</f>
        <v/>
      </c>
      <c r="R156" s="11"/>
      <c r="S156" s="17" t="str">
        <f>IF(OR($B156="",$R156=""),"",IF(L156-R156&lt;=0,"Not possible",1/(L156-R156)))</f>
        <v/>
      </c>
      <c r="T156" s="10"/>
      <c r="U156" s="12" t="str">
        <f>IF(OR($B156="",$N156="",$T156=""),"",N156*T156*L156-T156)</f>
        <v/>
      </c>
    </row>
    <row r="157" spans="1:21" x14ac:dyDescent="0.25">
      <c r="A157" s="18"/>
      <c r="B157" s="10"/>
      <c r="C157" s="11"/>
      <c r="D157" s="12" t="str">
        <f>IF($B157="","",B157/(1+C157))</f>
        <v/>
      </c>
      <c r="E157" s="10"/>
      <c r="F157" s="10"/>
      <c r="G157" s="11"/>
      <c r="H157" s="10"/>
      <c r="I157" s="10"/>
      <c r="J157" s="10"/>
      <c r="K157" s="12" t="str">
        <f>IF($B157="","",D157-E157-F157-G157*D157-H157-I157-J157)</f>
        <v/>
      </c>
      <c r="L157" s="13" t="str">
        <f>IF($B157="","",K157/D157)</f>
        <v/>
      </c>
      <c r="M157" s="14" t="str">
        <f>IF($B157="","",IF(L157&lt;=0,"No break-even",1/L157))</f>
        <v/>
      </c>
      <c r="N157" s="15"/>
      <c r="O157" s="14" t="str">
        <f>IF(OR($B157="",$N157=""),"",N157*L157)</f>
        <v/>
      </c>
      <c r="P157" s="12" t="str">
        <f>IF(OR($B157="",$N157="",$N157&lt;=0),"",100*L157-100/N157)</f>
        <v/>
      </c>
      <c r="Q157" s="16" t="str">
        <f>IF(OR($B157="",$N157=""),"",IF(OR(L157&lt;=0,O157&lt;1),"Below break-even",IF(O157&lt;=1.1,"Close (within 10%)","Above break-even")))</f>
        <v/>
      </c>
      <c r="R157" s="11"/>
      <c r="S157" s="17" t="str">
        <f>IF(OR($B157="",$R157=""),"",IF(L157-R157&lt;=0,"Not possible",1/(L157-R157)))</f>
        <v/>
      </c>
      <c r="T157" s="10"/>
      <c r="U157" s="12" t="str">
        <f>IF(OR($B157="",$N157="",$T157=""),"",N157*T157*L157-T157)</f>
        <v/>
      </c>
    </row>
    <row r="158" spans="1:21" x14ac:dyDescent="0.25">
      <c r="A158" s="18"/>
      <c r="B158" s="10"/>
      <c r="C158" s="11"/>
      <c r="D158" s="12" t="str">
        <f>IF($B158="","",B158/(1+C158))</f>
        <v/>
      </c>
      <c r="E158" s="10"/>
      <c r="F158" s="10"/>
      <c r="G158" s="11"/>
      <c r="H158" s="10"/>
      <c r="I158" s="10"/>
      <c r="J158" s="10"/>
      <c r="K158" s="12" t="str">
        <f>IF($B158="","",D158-E158-F158-G158*D158-H158-I158-J158)</f>
        <v/>
      </c>
      <c r="L158" s="13" t="str">
        <f>IF($B158="","",K158/D158)</f>
        <v/>
      </c>
      <c r="M158" s="14" t="str">
        <f>IF($B158="","",IF(L158&lt;=0,"No break-even",1/L158))</f>
        <v/>
      </c>
      <c r="N158" s="15"/>
      <c r="O158" s="14" t="str">
        <f>IF(OR($B158="",$N158=""),"",N158*L158)</f>
        <v/>
      </c>
      <c r="P158" s="12" t="str">
        <f>IF(OR($B158="",$N158="",$N158&lt;=0),"",100*L158-100/N158)</f>
        <v/>
      </c>
      <c r="Q158" s="16" t="str">
        <f>IF(OR($B158="",$N158=""),"",IF(OR(L158&lt;=0,O158&lt;1),"Below break-even",IF(O158&lt;=1.1,"Close (within 10%)","Above break-even")))</f>
        <v/>
      </c>
      <c r="R158" s="11"/>
      <c r="S158" s="17" t="str">
        <f>IF(OR($B158="",$R158=""),"",IF(L158-R158&lt;=0,"Not possible",1/(L158-R158)))</f>
        <v/>
      </c>
      <c r="T158" s="10"/>
      <c r="U158" s="12" t="str">
        <f>IF(OR($B158="",$N158="",$T158=""),"",N158*T158*L158-T158)</f>
        <v/>
      </c>
    </row>
    <row r="159" spans="1:21" x14ac:dyDescent="0.25">
      <c r="A159" s="18"/>
      <c r="B159" s="10"/>
      <c r="C159" s="11"/>
      <c r="D159" s="12" t="str">
        <f>IF($B159="","",B159/(1+C159))</f>
        <v/>
      </c>
      <c r="E159" s="10"/>
      <c r="F159" s="10"/>
      <c r="G159" s="11"/>
      <c r="H159" s="10"/>
      <c r="I159" s="10"/>
      <c r="J159" s="10"/>
      <c r="K159" s="12" t="str">
        <f>IF($B159="","",D159-E159-F159-G159*D159-H159-I159-J159)</f>
        <v/>
      </c>
      <c r="L159" s="13" t="str">
        <f>IF($B159="","",K159/D159)</f>
        <v/>
      </c>
      <c r="M159" s="14" t="str">
        <f>IF($B159="","",IF(L159&lt;=0,"No break-even",1/L159))</f>
        <v/>
      </c>
      <c r="N159" s="15"/>
      <c r="O159" s="14" t="str">
        <f>IF(OR($B159="",$N159=""),"",N159*L159)</f>
        <v/>
      </c>
      <c r="P159" s="12" t="str">
        <f>IF(OR($B159="",$N159="",$N159&lt;=0),"",100*L159-100/N159)</f>
        <v/>
      </c>
      <c r="Q159" s="16" t="str">
        <f>IF(OR($B159="",$N159=""),"",IF(OR(L159&lt;=0,O159&lt;1),"Below break-even",IF(O159&lt;=1.1,"Close (within 10%)","Above break-even")))</f>
        <v/>
      </c>
      <c r="R159" s="11"/>
      <c r="S159" s="17" t="str">
        <f>IF(OR($B159="",$R159=""),"",IF(L159-R159&lt;=0,"Not possible",1/(L159-R159)))</f>
        <v/>
      </c>
      <c r="T159" s="10"/>
      <c r="U159" s="12" t="str">
        <f>IF(OR($B159="",$N159="",$T159=""),"",N159*T159*L159-T159)</f>
        <v/>
      </c>
    </row>
    <row r="160" spans="1:21" x14ac:dyDescent="0.25">
      <c r="A160" s="18"/>
      <c r="B160" s="10"/>
      <c r="C160" s="11"/>
      <c r="D160" s="12" t="str">
        <f>IF($B160="","",B160/(1+C160))</f>
        <v/>
      </c>
      <c r="E160" s="10"/>
      <c r="F160" s="10"/>
      <c r="G160" s="11"/>
      <c r="H160" s="10"/>
      <c r="I160" s="10"/>
      <c r="J160" s="10"/>
      <c r="K160" s="12" t="str">
        <f>IF($B160="","",D160-E160-F160-G160*D160-H160-I160-J160)</f>
        <v/>
      </c>
      <c r="L160" s="13" t="str">
        <f>IF($B160="","",K160/D160)</f>
        <v/>
      </c>
      <c r="M160" s="14" t="str">
        <f>IF($B160="","",IF(L160&lt;=0,"No break-even",1/L160))</f>
        <v/>
      </c>
      <c r="N160" s="15"/>
      <c r="O160" s="14" t="str">
        <f>IF(OR($B160="",$N160=""),"",N160*L160)</f>
        <v/>
      </c>
      <c r="P160" s="12" t="str">
        <f>IF(OR($B160="",$N160="",$N160&lt;=0),"",100*L160-100/N160)</f>
        <v/>
      </c>
      <c r="Q160" s="16" t="str">
        <f>IF(OR($B160="",$N160=""),"",IF(OR(L160&lt;=0,O160&lt;1),"Below break-even",IF(O160&lt;=1.1,"Close (within 10%)","Above break-even")))</f>
        <v/>
      </c>
      <c r="R160" s="11"/>
      <c r="S160" s="17" t="str">
        <f>IF(OR($B160="",$R160=""),"",IF(L160-R160&lt;=0,"Not possible",1/(L160-R160)))</f>
        <v/>
      </c>
      <c r="T160" s="10"/>
      <c r="U160" s="12" t="str">
        <f>IF(OR($B160="",$N160="",$T160=""),"",N160*T160*L160-T160)</f>
        <v/>
      </c>
    </row>
    <row r="161" spans="1:21" x14ac:dyDescent="0.25">
      <c r="A161" s="18"/>
      <c r="B161" s="10"/>
      <c r="C161" s="11"/>
      <c r="D161" s="12" t="str">
        <f>IF($B161="","",B161/(1+C161))</f>
        <v/>
      </c>
      <c r="E161" s="10"/>
      <c r="F161" s="10"/>
      <c r="G161" s="11"/>
      <c r="H161" s="10"/>
      <c r="I161" s="10"/>
      <c r="J161" s="10"/>
      <c r="K161" s="12" t="str">
        <f>IF($B161="","",D161-E161-F161-G161*D161-H161-I161-J161)</f>
        <v/>
      </c>
      <c r="L161" s="13" t="str">
        <f>IF($B161="","",K161/D161)</f>
        <v/>
      </c>
      <c r="M161" s="14" t="str">
        <f>IF($B161="","",IF(L161&lt;=0,"No break-even",1/L161))</f>
        <v/>
      </c>
      <c r="N161" s="15"/>
      <c r="O161" s="14" t="str">
        <f>IF(OR($B161="",$N161=""),"",N161*L161)</f>
        <v/>
      </c>
      <c r="P161" s="12" t="str">
        <f>IF(OR($B161="",$N161="",$N161&lt;=0),"",100*L161-100/N161)</f>
        <v/>
      </c>
      <c r="Q161" s="16" t="str">
        <f>IF(OR($B161="",$N161=""),"",IF(OR(L161&lt;=0,O161&lt;1),"Below break-even",IF(O161&lt;=1.1,"Close (within 10%)","Above break-even")))</f>
        <v/>
      </c>
      <c r="R161" s="11"/>
      <c r="S161" s="17" t="str">
        <f>IF(OR($B161="",$R161=""),"",IF(L161-R161&lt;=0,"Not possible",1/(L161-R161)))</f>
        <v/>
      </c>
      <c r="T161" s="10"/>
      <c r="U161" s="12" t="str">
        <f>IF(OR($B161="",$N161="",$T161=""),"",N161*T161*L161-T161)</f>
        <v/>
      </c>
    </row>
    <row r="162" spans="1:21" x14ac:dyDescent="0.25">
      <c r="A162" s="18"/>
      <c r="B162" s="10"/>
      <c r="C162" s="11"/>
      <c r="D162" s="12" t="str">
        <f>IF($B162="","",B162/(1+C162))</f>
        <v/>
      </c>
      <c r="E162" s="10"/>
      <c r="F162" s="10"/>
      <c r="G162" s="11"/>
      <c r="H162" s="10"/>
      <c r="I162" s="10"/>
      <c r="J162" s="10"/>
      <c r="K162" s="12" t="str">
        <f>IF($B162="","",D162-E162-F162-G162*D162-H162-I162-J162)</f>
        <v/>
      </c>
      <c r="L162" s="13" t="str">
        <f>IF($B162="","",K162/D162)</f>
        <v/>
      </c>
      <c r="M162" s="14" t="str">
        <f>IF($B162="","",IF(L162&lt;=0,"No break-even",1/L162))</f>
        <v/>
      </c>
      <c r="N162" s="15"/>
      <c r="O162" s="14" t="str">
        <f>IF(OR($B162="",$N162=""),"",N162*L162)</f>
        <v/>
      </c>
      <c r="P162" s="12" t="str">
        <f>IF(OR($B162="",$N162="",$N162&lt;=0),"",100*L162-100/N162)</f>
        <v/>
      </c>
      <c r="Q162" s="16" t="str">
        <f>IF(OR($B162="",$N162=""),"",IF(OR(L162&lt;=0,O162&lt;1),"Below break-even",IF(O162&lt;=1.1,"Close (within 10%)","Above break-even")))</f>
        <v/>
      </c>
      <c r="R162" s="11"/>
      <c r="S162" s="17" t="str">
        <f>IF(OR($B162="",$R162=""),"",IF(L162-R162&lt;=0,"Not possible",1/(L162-R162)))</f>
        <v/>
      </c>
      <c r="T162" s="10"/>
      <c r="U162" s="12" t="str">
        <f>IF(OR($B162="",$N162="",$T162=""),"",N162*T162*L162-T162)</f>
        <v/>
      </c>
    </row>
    <row r="163" spans="1:21" x14ac:dyDescent="0.25">
      <c r="A163" s="18"/>
      <c r="B163" s="10"/>
      <c r="C163" s="11"/>
      <c r="D163" s="12" t="str">
        <f>IF($B163="","",B163/(1+C163))</f>
        <v/>
      </c>
      <c r="E163" s="10"/>
      <c r="F163" s="10"/>
      <c r="G163" s="11"/>
      <c r="H163" s="10"/>
      <c r="I163" s="10"/>
      <c r="J163" s="10"/>
      <c r="K163" s="12" t="str">
        <f>IF($B163="","",D163-E163-F163-G163*D163-H163-I163-J163)</f>
        <v/>
      </c>
      <c r="L163" s="13" t="str">
        <f>IF($B163="","",K163/D163)</f>
        <v/>
      </c>
      <c r="M163" s="14" t="str">
        <f>IF($B163="","",IF(L163&lt;=0,"No break-even",1/L163))</f>
        <v/>
      </c>
      <c r="N163" s="15"/>
      <c r="O163" s="14" t="str">
        <f>IF(OR($B163="",$N163=""),"",N163*L163)</f>
        <v/>
      </c>
      <c r="P163" s="12" t="str">
        <f>IF(OR($B163="",$N163="",$N163&lt;=0),"",100*L163-100/N163)</f>
        <v/>
      </c>
      <c r="Q163" s="16" t="str">
        <f>IF(OR($B163="",$N163=""),"",IF(OR(L163&lt;=0,O163&lt;1),"Below break-even",IF(O163&lt;=1.1,"Close (within 10%)","Above break-even")))</f>
        <v/>
      </c>
      <c r="R163" s="11"/>
      <c r="S163" s="17" t="str">
        <f>IF(OR($B163="",$R163=""),"",IF(L163-R163&lt;=0,"Not possible",1/(L163-R163)))</f>
        <v/>
      </c>
      <c r="T163" s="10"/>
      <c r="U163" s="12" t="str">
        <f>IF(OR($B163="",$N163="",$T163=""),"",N163*T163*L163-T163)</f>
        <v/>
      </c>
    </row>
    <row r="164" spans="1:21" x14ac:dyDescent="0.25">
      <c r="A164" s="18"/>
      <c r="B164" s="10"/>
      <c r="C164" s="11"/>
      <c r="D164" s="12" t="str">
        <f>IF($B164="","",B164/(1+C164))</f>
        <v/>
      </c>
      <c r="E164" s="10"/>
      <c r="F164" s="10"/>
      <c r="G164" s="11"/>
      <c r="H164" s="10"/>
      <c r="I164" s="10"/>
      <c r="J164" s="10"/>
      <c r="K164" s="12" t="str">
        <f>IF($B164="","",D164-E164-F164-G164*D164-H164-I164-J164)</f>
        <v/>
      </c>
      <c r="L164" s="13" t="str">
        <f>IF($B164="","",K164/D164)</f>
        <v/>
      </c>
      <c r="M164" s="14" t="str">
        <f>IF($B164="","",IF(L164&lt;=0,"No break-even",1/L164))</f>
        <v/>
      </c>
      <c r="N164" s="15"/>
      <c r="O164" s="14" t="str">
        <f>IF(OR($B164="",$N164=""),"",N164*L164)</f>
        <v/>
      </c>
      <c r="P164" s="12" t="str">
        <f>IF(OR($B164="",$N164="",$N164&lt;=0),"",100*L164-100/N164)</f>
        <v/>
      </c>
      <c r="Q164" s="16" t="str">
        <f>IF(OR($B164="",$N164=""),"",IF(OR(L164&lt;=0,O164&lt;1),"Below break-even",IF(O164&lt;=1.1,"Close (within 10%)","Above break-even")))</f>
        <v/>
      </c>
      <c r="R164" s="11"/>
      <c r="S164" s="17" t="str">
        <f>IF(OR($B164="",$R164=""),"",IF(L164-R164&lt;=0,"Not possible",1/(L164-R164)))</f>
        <v/>
      </c>
      <c r="T164" s="10"/>
      <c r="U164" s="12" t="str">
        <f>IF(OR($B164="",$N164="",$T164=""),"",N164*T164*L164-T164)</f>
        <v/>
      </c>
    </row>
    <row r="165" spans="1:21" x14ac:dyDescent="0.25">
      <c r="A165" s="18"/>
      <c r="B165" s="10"/>
      <c r="C165" s="11"/>
      <c r="D165" s="12" t="str">
        <f>IF($B165="","",B165/(1+C165))</f>
        <v/>
      </c>
      <c r="E165" s="10"/>
      <c r="F165" s="10"/>
      <c r="G165" s="11"/>
      <c r="H165" s="10"/>
      <c r="I165" s="10"/>
      <c r="J165" s="10"/>
      <c r="K165" s="12" t="str">
        <f>IF($B165="","",D165-E165-F165-G165*D165-H165-I165-J165)</f>
        <v/>
      </c>
      <c r="L165" s="13" t="str">
        <f>IF($B165="","",K165/D165)</f>
        <v/>
      </c>
      <c r="M165" s="14" t="str">
        <f>IF($B165="","",IF(L165&lt;=0,"No break-even",1/L165))</f>
        <v/>
      </c>
      <c r="N165" s="15"/>
      <c r="O165" s="14" t="str">
        <f>IF(OR($B165="",$N165=""),"",N165*L165)</f>
        <v/>
      </c>
      <c r="P165" s="12" t="str">
        <f>IF(OR($B165="",$N165="",$N165&lt;=0),"",100*L165-100/N165)</f>
        <v/>
      </c>
      <c r="Q165" s="16" t="str">
        <f>IF(OR($B165="",$N165=""),"",IF(OR(L165&lt;=0,O165&lt;1),"Below break-even",IF(O165&lt;=1.1,"Close (within 10%)","Above break-even")))</f>
        <v/>
      </c>
      <c r="R165" s="11"/>
      <c r="S165" s="17" t="str">
        <f>IF(OR($B165="",$R165=""),"",IF(L165-R165&lt;=0,"Not possible",1/(L165-R165)))</f>
        <v/>
      </c>
      <c r="T165" s="10"/>
      <c r="U165" s="12" t="str">
        <f>IF(OR($B165="",$N165="",$T165=""),"",N165*T165*L165-T165)</f>
        <v/>
      </c>
    </row>
    <row r="166" spans="1:21" x14ac:dyDescent="0.25">
      <c r="A166" s="18"/>
      <c r="B166" s="10"/>
      <c r="C166" s="11"/>
      <c r="D166" s="12" t="str">
        <f>IF($B166="","",B166/(1+C166))</f>
        <v/>
      </c>
      <c r="E166" s="10"/>
      <c r="F166" s="10"/>
      <c r="G166" s="11"/>
      <c r="H166" s="10"/>
      <c r="I166" s="10"/>
      <c r="J166" s="10"/>
      <c r="K166" s="12" t="str">
        <f>IF($B166="","",D166-E166-F166-G166*D166-H166-I166-J166)</f>
        <v/>
      </c>
      <c r="L166" s="13" t="str">
        <f>IF($B166="","",K166/D166)</f>
        <v/>
      </c>
      <c r="M166" s="14" t="str">
        <f>IF($B166="","",IF(L166&lt;=0,"No break-even",1/L166))</f>
        <v/>
      </c>
      <c r="N166" s="15"/>
      <c r="O166" s="14" t="str">
        <f>IF(OR($B166="",$N166=""),"",N166*L166)</f>
        <v/>
      </c>
      <c r="P166" s="12" t="str">
        <f>IF(OR($B166="",$N166="",$N166&lt;=0),"",100*L166-100/N166)</f>
        <v/>
      </c>
      <c r="Q166" s="16" t="str">
        <f>IF(OR($B166="",$N166=""),"",IF(OR(L166&lt;=0,O166&lt;1),"Below break-even",IF(O166&lt;=1.1,"Close (within 10%)","Above break-even")))</f>
        <v/>
      </c>
      <c r="R166" s="11"/>
      <c r="S166" s="17" t="str">
        <f>IF(OR($B166="",$R166=""),"",IF(L166-R166&lt;=0,"Not possible",1/(L166-R166)))</f>
        <v/>
      </c>
      <c r="T166" s="10"/>
      <c r="U166" s="12" t="str">
        <f>IF(OR($B166="",$N166="",$T166=""),"",N166*T166*L166-T166)</f>
        <v/>
      </c>
    </row>
    <row r="167" spans="1:21" x14ac:dyDescent="0.25">
      <c r="A167" s="18"/>
      <c r="B167" s="10"/>
      <c r="C167" s="11"/>
      <c r="D167" s="12" t="str">
        <f>IF($B167="","",B167/(1+C167))</f>
        <v/>
      </c>
      <c r="E167" s="10"/>
      <c r="F167" s="10"/>
      <c r="G167" s="11"/>
      <c r="H167" s="10"/>
      <c r="I167" s="10"/>
      <c r="J167" s="10"/>
      <c r="K167" s="12" t="str">
        <f>IF($B167="","",D167-E167-F167-G167*D167-H167-I167-J167)</f>
        <v/>
      </c>
      <c r="L167" s="13" t="str">
        <f>IF($B167="","",K167/D167)</f>
        <v/>
      </c>
      <c r="M167" s="14" t="str">
        <f>IF($B167="","",IF(L167&lt;=0,"No break-even",1/L167))</f>
        <v/>
      </c>
      <c r="N167" s="15"/>
      <c r="O167" s="14" t="str">
        <f>IF(OR($B167="",$N167=""),"",N167*L167)</f>
        <v/>
      </c>
      <c r="P167" s="12" t="str">
        <f>IF(OR($B167="",$N167="",$N167&lt;=0),"",100*L167-100/N167)</f>
        <v/>
      </c>
      <c r="Q167" s="16" t="str">
        <f>IF(OR($B167="",$N167=""),"",IF(OR(L167&lt;=0,O167&lt;1),"Below break-even",IF(O167&lt;=1.1,"Close (within 10%)","Above break-even")))</f>
        <v/>
      </c>
      <c r="R167" s="11"/>
      <c r="S167" s="17" t="str">
        <f>IF(OR($B167="",$R167=""),"",IF(L167-R167&lt;=0,"Not possible",1/(L167-R167)))</f>
        <v/>
      </c>
      <c r="T167" s="10"/>
      <c r="U167" s="12" t="str">
        <f>IF(OR($B167="",$N167="",$T167=""),"",N167*T167*L167-T167)</f>
        <v/>
      </c>
    </row>
    <row r="168" spans="1:21" x14ac:dyDescent="0.25">
      <c r="A168" s="18"/>
      <c r="B168" s="10"/>
      <c r="C168" s="11"/>
      <c r="D168" s="12" t="str">
        <f>IF($B168="","",B168/(1+C168))</f>
        <v/>
      </c>
      <c r="E168" s="10"/>
      <c r="F168" s="10"/>
      <c r="G168" s="11"/>
      <c r="H168" s="10"/>
      <c r="I168" s="10"/>
      <c r="J168" s="10"/>
      <c r="K168" s="12" t="str">
        <f>IF($B168="","",D168-E168-F168-G168*D168-H168-I168-J168)</f>
        <v/>
      </c>
      <c r="L168" s="13" t="str">
        <f>IF($B168="","",K168/D168)</f>
        <v/>
      </c>
      <c r="M168" s="14" t="str">
        <f>IF($B168="","",IF(L168&lt;=0,"No break-even",1/L168))</f>
        <v/>
      </c>
      <c r="N168" s="15"/>
      <c r="O168" s="14" t="str">
        <f>IF(OR($B168="",$N168=""),"",N168*L168)</f>
        <v/>
      </c>
      <c r="P168" s="12" t="str">
        <f>IF(OR($B168="",$N168="",$N168&lt;=0),"",100*L168-100/N168)</f>
        <v/>
      </c>
      <c r="Q168" s="16" t="str">
        <f>IF(OR($B168="",$N168=""),"",IF(OR(L168&lt;=0,O168&lt;1),"Below break-even",IF(O168&lt;=1.1,"Close (within 10%)","Above break-even")))</f>
        <v/>
      </c>
      <c r="R168" s="11"/>
      <c r="S168" s="17" t="str">
        <f>IF(OR($B168="",$R168=""),"",IF(L168-R168&lt;=0,"Not possible",1/(L168-R168)))</f>
        <v/>
      </c>
      <c r="T168" s="10"/>
      <c r="U168" s="12" t="str">
        <f>IF(OR($B168="",$N168="",$T168=""),"",N168*T168*L168-T168)</f>
        <v/>
      </c>
    </row>
    <row r="169" spans="1:21" x14ac:dyDescent="0.25">
      <c r="A169" s="18"/>
      <c r="B169" s="10"/>
      <c r="C169" s="11"/>
      <c r="D169" s="12" t="str">
        <f>IF($B169="","",B169/(1+C169))</f>
        <v/>
      </c>
      <c r="E169" s="10"/>
      <c r="F169" s="10"/>
      <c r="G169" s="11"/>
      <c r="H169" s="10"/>
      <c r="I169" s="10"/>
      <c r="J169" s="10"/>
      <c r="K169" s="12" t="str">
        <f>IF($B169="","",D169-E169-F169-G169*D169-H169-I169-J169)</f>
        <v/>
      </c>
      <c r="L169" s="13" t="str">
        <f>IF($B169="","",K169/D169)</f>
        <v/>
      </c>
      <c r="M169" s="14" t="str">
        <f>IF($B169="","",IF(L169&lt;=0,"No break-even",1/L169))</f>
        <v/>
      </c>
      <c r="N169" s="15"/>
      <c r="O169" s="14" t="str">
        <f>IF(OR($B169="",$N169=""),"",N169*L169)</f>
        <v/>
      </c>
      <c r="P169" s="12" t="str">
        <f>IF(OR($B169="",$N169="",$N169&lt;=0),"",100*L169-100/N169)</f>
        <v/>
      </c>
      <c r="Q169" s="16" t="str">
        <f>IF(OR($B169="",$N169=""),"",IF(OR(L169&lt;=0,O169&lt;1),"Below break-even",IF(O169&lt;=1.1,"Close (within 10%)","Above break-even")))</f>
        <v/>
      </c>
      <c r="R169" s="11"/>
      <c r="S169" s="17" t="str">
        <f>IF(OR($B169="",$R169=""),"",IF(L169-R169&lt;=0,"Not possible",1/(L169-R169)))</f>
        <v/>
      </c>
      <c r="T169" s="10"/>
      <c r="U169" s="12" t="str">
        <f>IF(OR($B169="",$N169="",$T169=""),"",N169*T169*L169-T169)</f>
        <v/>
      </c>
    </row>
    <row r="170" spans="1:21" x14ac:dyDescent="0.25">
      <c r="A170" s="18"/>
      <c r="B170" s="10"/>
      <c r="C170" s="11"/>
      <c r="D170" s="12" t="str">
        <f>IF($B170="","",B170/(1+C170))</f>
        <v/>
      </c>
      <c r="E170" s="10"/>
      <c r="F170" s="10"/>
      <c r="G170" s="11"/>
      <c r="H170" s="10"/>
      <c r="I170" s="10"/>
      <c r="J170" s="10"/>
      <c r="K170" s="12" t="str">
        <f>IF($B170="","",D170-E170-F170-G170*D170-H170-I170-J170)</f>
        <v/>
      </c>
      <c r="L170" s="13" t="str">
        <f>IF($B170="","",K170/D170)</f>
        <v/>
      </c>
      <c r="M170" s="14" t="str">
        <f>IF($B170="","",IF(L170&lt;=0,"No break-even",1/L170))</f>
        <v/>
      </c>
      <c r="N170" s="15"/>
      <c r="O170" s="14" t="str">
        <f>IF(OR($B170="",$N170=""),"",N170*L170)</f>
        <v/>
      </c>
      <c r="P170" s="12" t="str">
        <f>IF(OR($B170="",$N170="",$N170&lt;=0),"",100*L170-100/N170)</f>
        <v/>
      </c>
      <c r="Q170" s="16" t="str">
        <f>IF(OR($B170="",$N170=""),"",IF(OR(L170&lt;=0,O170&lt;1),"Below break-even",IF(O170&lt;=1.1,"Close (within 10%)","Above break-even")))</f>
        <v/>
      </c>
      <c r="R170" s="11"/>
      <c r="S170" s="17" t="str">
        <f>IF(OR($B170="",$R170=""),"",IF(L170-R170&lt;=0,"Not possible",1/(L170-R170)))</f>
        <v/>
      </c>
      <c r="T170" s="10"/>
      <c r="U170" s="12" t="str">
        <f>IF(OR($B170="",$N170="",$T170=""),"",N170*T170*L170-T170)</f>
        <v/>
      </c>
    </row>
    <row r="171" spans="1:21" x14ac:dyDescent="0.25">
      <c r="A171" s="18"/>
      <c r="B171" s="10"/>
      <c r="C171" s="11"/>
      <c r="D171" s="12" t="str">
        <f>IF($B171="","",B171/(1+C171))</f>
        <v/>
      </c>
      <c r="E171" s="10"/>
      <c r="F171" s="10"/>
      <c r="G171" s="11"/>
      <c r="H171" s="10"/>
      <c r="I171" s="10"/>
      <c r="J171" s="10"/>
      <c r="K171" s="12" t="str">
        <f>IF($B171="","",D171-E171-F171-G171*D171-H171-I171-J171)</f>
        <v/>
      </c>
      <c r="L171" s="13" t="str">
        <f>IF($B171="","",K171/D171)</f>
        <v/>
      </c>
      <c r="M171" s="14" t="str">
        <f>IF($B171="","",IF(L171&lt;=0,"No break-even",1/L171))</f>
        <v/>
      </c>
      <c r="N171" s="15"/>
      <c r="O171" s="14" t="str">
        <f>IF(OR($B171="",$N171=""),"",N171*L171)</f>
        <v/>
      </c>
      <c r="P171" s="12" t="str">
        <f>IF(OR($B171="",$N171="",$N171&lt;=0),"",100*L171-100/N171)</f>
        <v/>
      </c>
      <c r="Q171" s="16" t="str">
        <f>IF(OR($B171="",$N171=""),"",IF(OR(L171&lt;=0,O171&lt;1),"Below break-even",IF(O171&lt;=1.1,"Close (within 10%)","Above break-even")))</f>
        <v/>
      </c>
      <c r="R171" s="11"/>
      <c r="S171" s="17" t="str">
        <f>IF(OR($B171="",$R171=""),"",IF(L171-R171&lt;=0,"Not possible",1/(L171-R171)))</f>
        <v/>
      </c>
      <c r="T171" s="10"/>
      <c r="U171" s="12" t="str">
        <f>IF(OR($B171="",$N171="",$T171=""),"",N171*T171*L171-T171)</f>
        <v/>
      </c>
    </row>
    <row r="172" spans="1:21" x14ac:dyDescent="0.25">
      <c r="A172" s="18"/>
      <c r="B172" s="10"/>
      <c r="C172" s="11"/>
      <c r="D172" s="12" t="str">
        <f>IF($B172="","",B172/(1+C172))</f>
        <v/>
      </c>
      <c r="E172" s="10"/>
      <c r="F172" s="10"/>
      <c r="G172" s="11"/>
      <c r="H172" s="10"/>
      <c r="I172" s="10"/>
      <c r="J172" s="10"/>
      <c r="K172" s="12" t="str">
        <f>IF($B172="","",D172-E172-F172-G172*D172-H172-I172-J172)</f>
        <v/>
      </c>
      <c r="L172" s="13" t="str">
        <f>IF($B172="","",K172/D172)</f>
        <v/>
      </c>
      <c r="M172" s="14" t="str">
        <f>IF($B172="","",IF(L172&lt;=0,"No break-even",1/L172))</f>
        <v/>
      </c>
      <c r="N172" s="15"/>
      <c r="O172" s="14" t="str">
        <f>IF(OR($B172="",$N172=""),"",N172*L172)</f>
        <v/>
      </c>
      <c r="P172" s="12" t="str">
        <f>IF(OR($B172="",$N172="",$N172&lt;=0),"",100*L172-100/N172)</f>
        <v/>
      </c>
      <c r="Q172" s="16" t="str">
        <f>IF(OR($B172="",$N172=""),"",IF(OR(L172&lt;=0,O172&lt;1),"Below break-even",IF(O172&lt;=1.1,"Close (within 10%)","Above break-even")))</f>
        <v/>
      </c>
      <c r="R172" s="11"/>
      <c r="S172" s="17" t="str">
        <f>IF(OR($B172="",$R172=""),"",IF(L172-R172&lt;=0,"Not possible",1/(L172-R172)))</f>
        <v/>
      </c>
      <c r="T172" s="10"/>
      <c r="U172" s="12" t="str">
        <f>IF(OR($B172="",$N172="",$T172=""),"",N172*T172*L172-T172)</f>
        <v/>
      </c>
    </row>
    <row r="173" spans="1:21" x14ac:dyDescent="0.25">
      <c r="A173" s="18"/>
      <c r="B173" s="10"/>
      <c r="C173" s="11"/>
      <c r="D173" s="12" t="str">
        <f>IF($B173="","",B173/(1+C173))</f>
        <v/>
      </c>
      <c r="E173" s="10"/>
      <c r="F173" s="10"/>
      <c r="G173" s="11"/>
      <c r="H173" s="10"/>
      <c r="I173" s="10"/>
      <c r="J173" s="10"/>
      <c r="K173" s="12" t="str">
        <f>IF($B173="","",D173-E173-F173-G173*D173-H173-I173-J173)</f>
        <v/>
      </c>
      <c r="L173" s="13" t="str">
        <f>IF($B173="","",K173/D173)</f>
        <v/>
      </c>
      <c r="M173" s="14" t="str">
        <f>IF($B173="","",IF(L173&lt;=0,"No break-even",1/L173))</f>
        <v/>
      </c>
      <c r="N173" s="15"/>
      <c r="O173" s="14" t="str">
        <f>IF(OR($B173="",$N173=""),"",N173*L173)</f>
        <v/>
      </c>
      <c r="P173" s="12" t="str">
        <f>IF(OR($B173="",$N173="",$N173&lt;=0),"",100*L173-100/N173)</f>
        <v/>
      </c>
      <c r="Q173" s="16" t="str">
        <f>IF(OR($B173="",$N173=""),"",IF(OR(L173&lt;=0,O173&lt;1),"Below break-even",IF(O173&lt;=1.1,"Close (within 10%)","Above break-even")))</f>
        <v/>
      </c>
      <c r="R173" s="11"/>
      <c r="S173" s="17" t="str">
        <f>IF(OR($B173="",$R173=""),"",IF(L173-R173&lt;=0,"Not possible",1/(L173-R173)))</f>
        <v/>
      </c>
      <c r="T173" s="10"/>
      <c r="U173" s="12" t="str">
        <f>IF(OR($B173="",$N173="",$T173=""),"",N173*T173*L173-T173)</f>
        <v/>
      </c>
    </row>
    <row r="174" spans="1:21" x14ac:dyDescent="0.25">
      <c r="A174" s="18"/>
      <c r="B174" s="10"/>
      <c r="C174" s="11"/>
      <c r="D174" s="12" t="str">
        <f>IF($B174="","",B174/(1+C174))</f>
        <v/>
      </c>
      <c r="E174" s="10"/>
      <c r="F174" s="10"/>
      <c r="G174" s="11"/>
      <c r="H174" s="10"/>
      <c r="I174" s="10"/>
      <c r="J174" s="10"/>
      <c r="K174" s="12" t="str">
        <f>IF($B174="","",D174-E174-F174-G174*D174-H174-I174-J174)</f>
        <v/>
      </c>
      <c r="L174" s="13" t="str">
        <f>IF($B174="","",K174/D174)</f>
        <v/>
      </c>
      <c r="M174" s="14" t="str">
        <f>IF($B174="","",IF(L174&lt;=0,"No break-even",1/L174))</f>
        <v/>
      </c>
      <c r="N174" s="15"/>
      <c r="O174" s="14" t="str">
        <f>IF(OR($B174="",$N174=""),"",N174*L174)</f>
        <v/>
      </c>
      <c r="P174" s="12" t="str">
        <f>IF(OR($B174="",$N174="",$N174&lt;=0),"",100*L174-100/N174)</f>
        <v/>
      </c>
      <c r="Q174" s="16" t="str">
        <f>IF(OR($B174="",$N174=""),"",IF(OR(L174&lt;=0,O174&lt;1),"Below break-even",IF(O174&lt;=1.1,"Close (within 10%)","Above break-even")))</f>
        <v/>
      </c>
      <c r="R174" s="11"/>
      <c r="S174" s="17" t="str">
        <f>IF(OR($B174="",$R174=""),"",IF(L174-R174&lt;=0,"Not possible",1/(L174-R174)))</f>
        <v/>
      </c>
      <c r="T174" s="10"/>
      <c r="U174" s="12" t="str">
        <f>IF(OR($B174="",$N174="",$T174=""),"",N174*T174*L174-T174)</f>
        <v/>
      </c>
    </row>
    <row r="175" spans="1:21" x14ac:dyDescent="0.25">
      <c r="A175" s="18"/>
      <c r="B175" s="10"/>
      <c r="C175" s="11"/>
      <c r="D175" s="12" t="str">
        <f>IF($B175="","",B175/(1+C175))</f>
        <v/>
      </c>
      <c r="E175" s="10"/>
      <c r="F175" s="10"/>
      <c r="G175" s="11"/>
      <c r="H175" s="10"/>
      <c r="I175" s="10"/>
      <c r="J175" s="10"/>
      <c r="K175" s="12" t="str">
        <f>IF($B175="","",D175-E175-F175-G175*D175-H175-I175-J175)</f>
        <v/>
      </c>
      <c r="L175" s="13" t="str">
        <f>IF($B175="","",K175/D175)</f>
        <v/>
      </c>
      <c r="M175" s="14" t="str">
        <f>IF($B175="","",IF(L175&lt;=0,"No break-even",1/L175))</f>
        <v/>
      </c>
      <c r="N175" s="15"/>
      <c r="O175" s="14" t="str">
        <f>IF(OR($B175="",$N175=""),"",N175*L175)</f>
        <v/>
      </c>
      <c r="P175" s="12" t="str">
        <f>IF(OR($B175="",$N175="",$N175&lt;=0),"",100*L175-100/N175)</f>
        <v/>
      </c>
      <c r="Q175" s="16" t="str">
        <f>IF(OR($B175="",$N175=""),"",IF(OR(L175&lt;=0,O175&lt;1),"Below break-even",IF(O175&lt;=1.1,"Close (within 10%)","Above break-even")))</f>
        <v/>
      </c>
      <c r="R175" s="11"/>
      <c r="S175" s="17" t="str">
        <f>IF(OR($B175="",$R175=""),"",IF(L175-R175&lt;=0,"Not possible",1/(L175-R175)))</f>
        <v/>
      </c>
      <c r="T175" s="10"/>
      <c r="U175" s="12" t="str">
        <f>IF(OR($B175="",$N175="",$T175=""),"",N175*T175*L175-T175)</f>
        <v/>
      </c>
    </row>
    <row r="176" spans="1:21" x14ac:dyDescent="0.25">
      <c r="A176" s="18"/>
      <c r="B176" s="10"/>
      <c r="C176" s="11"/>
      <c r="D176" s="12" t="str">
        <f>IF($B176="","",B176/(1+C176))</f>
        <v/>
      </c>
      <c r="E176" s="10"/>
      <c r="F176" s="10"/>
      <c r="G176" s="11"/>
      <c r="H176" s="10"/>
      <c r="I176" s="10"/>
      <c r="J176" s="10"/>
      <c r="K176" s="12" t="str">
        <f>IF($B176="","",D176-E176-F176-G176*D176-H176-I176-J176)</f>
        <v/>
      </c>
      <c r="L176" s="13" t="str">
        <f>IF($B176="","",K176/D176)</f>
        <v/>
      </c>
      <c r="M176" s="14" t="str">
        <f>IF($B176="","",IF(L176&lt;=0,"No break-even",1/L176))</f>
        <v/>
      </c>
      <c r="N176" s="15"/>
      <c r="O176" s="14" t="str">
        <f>IF(OR($B176="",$N176=""),"",N176*L176)</f>
        <v/>
      </c>
      <c r="P176" s="12" t="str">
        <f>IF(OR($B176="",$N176="",$N176&lt;=0),"",100*L176-100/N176)</f>
        <v/>
      </c>
      <c r="Q176" s="16" t="str">
        <f>IF(OR($B176="",$N176=""),"",IF(OR(L176&lt;=0,O176&lt;1),"Below break-even",IF(O176&lt;=1.1,"Close (within 10%)","Above break-even")))</f>
        <v/>
      </c>
      <c r="R176" s="11"/>
      <c r="S176" s="17" t="str">
        <f>IF(OR($B176="",$R176=""),"",IF(L176-R176&lt;=0,"Not possible",1/(L176-R176)))</f>
        <v/>
      </c>
      <c r="T176" s="10"/>
      <c r="U176" s="12" t="str">
        <f>IF(OR($B176="",$N176="",$T176=""),"",N176*T176*L176-T176)</f>
        <v/>
      </c>
    </row>
    <row r="177" spans="1:21" x14ac:dyDescent="0.25">
      <c r="A177" s="18"/>
      <c r="B177" s="10"/>
      <c r="C177" s="11"/>
      <c r="D177" s="12" t="str">
        <f>IF($B177="","",B177/(1+C177))</f>
        <v/>
      </c>
      <c r="E177" s="10"/>
      <c r="F177" s="10"/>
      <c r="G177" s="11"/>
      <c r="H177" s="10"/>
      <c r="I177" s="10"/>
      <c r="J177" s="10"/>
      <c r="K177" s="12" t="str">
        <f>IF($B177="","",D177-E177-F177-G177*D177-H177-I177-J177)</f>
        <v/>
      </c>
      <c r="L177" s="13" t="str">
        <f>IF($B177="","",K177/D177)</f>
        <v/>
      </c>
      <c r="M177" s="14" t="str">
        <f>IF($B177="","",IF(L177&lt;=0,"No break-even",1/L177))</f>
        <v/>
      </c>
      <c r="N177" s="15"/>
      <c r="O177" s="14" t="str">
        <f>IF(OR($B177="",$N177=""),"",N177*L177)</f>
        <v/>
      </c>
      <c r="P177" s="12" t="str">
        <f>IF(OR($B177="",$N177="",$N177&lt;=0),"",100*L177-100/N177)</f>
        <v/>
      </c>
      <c r="Q177" s="16" t="str">
        <f>IF(OR($B177="",$N177=""),"",IF(OR(L177&lt;=0,O177&lt;1),"Below break-even",IF(O177&lt;=1.1,"Close (within 10%)","Above break-even")))</f>
        <v/>
      </c>
      <c r="R177" s="11"/>
      <c r="S177" s="17" t="str">
        <f>IF(OR($B177="",$R177=""),"",IF(L177-R177&lt;=0,"Not possible",1/(L177-R177)))</f>
        <v/>
      </c>
      <c r="T177" s="10"/>
      <c r="U177" s="12" t="str">
        <f>IF(OR($B177="",$N177="",$T177=""),"",N177*T177*L177-T177)</f>
        <v/>
      </c>
    </row>
    <row r="178" spans="1:21" x14ac:dyDescent="0.25">
      <c r="A178" s="18"/>
      <c r="B178" s="10"/>
      <c r="C178" s="11"/>
      <c r="D178" s="12" t="str">
        <f>IF($B178="","",B178/(1+C178))</f>
        <v/>
      </c>
      <c r="E178" s="10"/>
      <c r="F178" s="10"/>
      <c r="G178" s="11"/>
      <c r="H178" s="10"/>
      <c r="I178" s="10"/>
      <c r="J178" s="10"/>
      <c r="K178" s="12" t="str">
        <f>IF($B178="","",D178-E178-F178-G178*D178-H178-I178-J178)</f>
        <v/>
      </c>
      <c r="L178" s="13" t="str">
        <f>IF($B178="","",K178/D178)</f>
        <v/>
      </c>
      <c r="M178" s="14" t="str">
        <f>IF($B178="","",IF(L178&lt;=0,"No break-even",1/L178))</f>
        <v/>
      </c>
      <c r="N178" s="15"/>
      <c r="O178" s="14" t="str">
        <f>IF(OR($B178="",$N178=""),"",N178*L178)</f>
        <v/>
      </c>
      <c r="P178" s="12" t="str">
        <f>IF(OR($B178="",$N178="",$N178&lt;=0),"",100*L178-100/N178)</f>
        <v/>
      </c>
      <c r="Q178" s="16" t="str">
        <f>IF(OR($B178="",$N178=""),"",IF(OR(L178&lt;=0,O178&lt;1),"Below break-even",IF(O178&lt;=1.1,"Close (within 10%)","Above break-even")))</f>
        <v/>
      </c>
      <c r="R178" s="11"/>
      <c r="S178" s="17" t="str">
        <f>IF(OR($B178="",$R178=""),"",IF(L178-R178&lt;=0,"Not possible",1/(L178-R178)))</f>
        <v/>
      </c>
      <c r="T178" s="10"/>
      <c r="U178" s="12" t="str">
        <f>IF(OR($B178="",$N178="",$T178=""),"",N178*T178*L178-T178)</f>
        <v/>
      </c>
    </row>
    <row r="179" spans="1:21" x14ac:dyDescent="0.25">
      <c r="A179" s="18"/>
      <c r="B179" s="10"/>
      <c r="C179" s="11"/>
      <c r="D179" s="12" t="str">
        <f>IF($B179="","",B179/(1+C179))</f>
        <v/>
      </c>
      <c r="E179" s="10"/>
      <c r="F179" s="10"/>
      <c r="G179" s="11"/>
      <c r="H179" s="10"/>
      <c r="I179" s="10"/>
      <c r="J179" s="10"/>
      <c r="K179" s="12" t="str">
        <f>IF($B179="","",D179-E179-F179-G179*D179-H179-I179-J179)</f>
        <v/>
      </c>
      <c r="L179" s="13" t="str">
        <f>IF($B179="","",K179/D179)</f>
        <v/>
      </c>
      <c r="M179" s="14" t="str">
        <f>IF($B179="","",IF(L179&lt;=0,"No break-even",1/L179))</f>
        <v/>
      </c>
      <c r="N179" s="15"/>
      <c r="O179" s="14" t="str">
        <f>IF(OR($B179="",$N179=""),"",N179*L179)</f>
        <v/>
      </c>
      <c r="P179" s="12" t="str">
        <f>IF(OR($B179="",$N179="",$N179&lt;=0),"",100*L179-100/N179)</f>
        <v/>
      </c>
      <c r="Q179" s="16" t="str">
        <f>IF(OR($B179="",$N179=""),"",IF(OR(L179&lt;=0,O179&lt;1),"Below break-even",IF(O179&lt;=1.1,"Close (within 10%)","Above break-even")))</f>
        <v/>
      </c>
      <c r="R179" s="11"/>
      <c r="S179" s="17" t="str">
        <f>IF(OR($B179="",$R179=""),"",IF(L179-R179&lt;=0,"Not possible",1/(L179-R179)))</f>
        <v/>
      </c>
      <c r="T179" s="10"/>
      <c r="U179" s="12" t="str">
        <f>IF(OR($B179="",$N179="",$T179=""),"",N179*T179*L179-T179)</f>
        <v/>
      </c>
    </row>
    <row r="180" spans="1:21" x14ac:dyDescent="0.25">
      <c r="A180" s="18"/>
      <c r="B180" s="10"/>
      <c r="C180" s="11"/>
      <c r="D180" s="12" t="str">
        <f>IF($B180="","",B180/(1+C180))</f>
        <v/>
      </c>
      <c r="E180" s="10"/>
      <c r="F180" s="10"/>
      <c r="G180" s="11"/>
      <c r="H180" s="10"/>
      <c r="I180" s="10"/>
      <c r="J180" s="10"/>
      <c r="K180" s="12" t="str">
        <f>IF($B180="","",D180-E180-F180-G180*D180-H180-I180-J180)</f>
        <v/>
      </c>
      <c r="L180" s="13" t="str">
        <f>IF($B180="","",K180/D180)</f>
        <v/>
      </c>
      <c r="M180" s="14" t="str">
        <f>IF($B180="","",IF(L180&lt;=0,"No break-even",1/L180))</f>
        <v/>
      </c>
      <c r="N180" s="15"/>
      <c r="O180" s="14" t="str">
        <f>IF(OR($B180="",$N180=""),"",N180*L180)</f>
        <v/>
      </c>
      <c r="P180" s="12" t="str">
        <f>IF(OR($B180="",$N180="",$N180&lt;=0),"",100*L180-100/N180)</f>
        <v/>
      </c>
      <c r="Q180" s="16" t="str">
        <f>IF(OR($B180="",$N180=""),"",IF(OR(L180&lt;=0,O180&lt;1),"Below break-even",IF(O180&lt;=1.1,"Close (within 10%)","Above break-even")))</f>
        <v/>
      </c>
      <c r="R180" s="11"/>
      <c r="S180" s="17" t="str">
        <f>IF(OR($B180="",$R180=""),"",IF(L180-R180&lt;=0,"Not possible",1/(L180-R180)))</f>
        <v/>
      </c>
      <c r="T180" s="10"/>
      <c r="U180" s="12" t="str">
        <f>IF(OR($B180="",$N180="",$T180=""),"",N180*T180*L180-T180)</f>
        <v/>
      </c>
    </row>
    <row r="181" spans="1:21" x14ac:dyDescent="0.25">
      <c r="A181" s="18"/>
      <c r="B181" s="10"/>
      <c r="C181" s="11"/>
      <c r="D181" s="12" t="str">
        <f>IF($B181="","",B181/(1+C181))</f>
        <v/>
      </c>
      <c r="E181" s="10"/>
      <c r="F181" s="10"/>
      <c r="G181" s="11"/>
      <c r="H181" s="10"/>
      <c r="I181" s="10"/>
      <c r="J181" s="10"/>
      <c r="K181" s="12" t="str">
        <f>IF($B181="","",D181-E181-F181-G181*D181-H181-I181-J181)</f>
        <v/>
      </c>
      <c r="L181" s="13" t="str">
        <f>IF($B181="","",K181/D181)</f>
        <v/>
      </c>
      <c r="M181" s="14" t="str">
        <f>IF($B181="","",IF(L181&lt;=0,"No break-even",1/L181))</f>
        <v/>
      </c>
      <c r="N181" s="15"/>
      <c r="O181" s="14" t="str">
        <f>IF(OR($B181="",$N181=""),"",N181*L181)</f>
        <v/>
      </c>
      <c r="P181" s="12" t="str">
        <f>IF(OR($B181="",$N181="",$N181&lt;=0),"",100*L181-100/N181)</f>
        <v/>
      </c>
      <c r="Q181" s="16" t="str">
        <f>IF(OR($B181="",$N181=""),"",IF(OR(L181&lt;=0,O181&lt;1),"Below break-even",IF(O181&lt;=1.1,"Close (within 10%)","Above break-even")))</f>
        <v/>
      </c>
      <c r="R181" s="11"/>
      <c r="S181" s="17" t="str">
        <f>IF(OR($B181="",$R181=""),"",IF(L181-R181&lt;=0,"Not possible",1/(L181-R181)))</f>
        <v/>
      </c>
      <c r="T181" s="10"/>
      <c r="U181" s="12" t="str">
        <f>IF(OR($B181="",$N181="",$T181=""),"",N181*T181*L181-T181)</f>
        <v/>
      </c>
    </row>
    <row r="182" spans="1:21" x14ac:dyDescent="0.25">
      <c r="A182" s="18"/>
      <c r="B182" s="10"/>
      <c r="C182" s="11"/>
      <c r="D182" s="12" t="str">
        <f>IF($B182="","",B182/(1+C182))</f>
        <v/>
      </c>
      <c r="E182" s="10"/>
      <c r="F182" s="10"/>
      <c r="G182" s="11"/>
      <c r="H182" s="10"/>
      <c r="I182" s="10"/>
      <c r="J182" s="10"/>
      <c r="K182" s="12" t="str">
        <f>IF($B182="","",D182-E182-F182-G182*D182-H182-I182-J182)</f>
        <v/>
      </c>
      <c r="L182" s="13" t="str">
        <f>IF($B182="","",K182/D182)</f>
        <v/>
      </c>
      <c r="M182" s="14" t="str">
        <f>IF($B182="","",IF(L182&lt;=0,"No break-even",1/L182))</f>
        <v/>
      </c>
      <c r="N182" s="15"/>
      <c r="O182" s="14" t="str">
        <f>IF(OR($B182="",$N182=""),"",N182*L182)</f>
        <v/>
      </c>
      <c r="P182" s="12" t="str">
        <f>IF(OR($B182="",$N182="",$N182&lt;=0),"",100*L182-100/N182)</f>
        <v/>
      </c>
      <c r="Q182" s="16" t="str">
        <f>IF(OR($B182="",$N182=""),"",IF(OR(L182&lt;=0,O182&lt;1),"Below break-even",IF(O182&lt;=1.1,"Close (within 10%)","Above break-even")))</f>
        <v/>
      </c>
      <c r="R182" s="11"/>
      <c r="S182" s="17" t="str">
        <f>IF(OR($B182="",$R182=""),"",IF(L182-R182&lt;=0,"Not possible",1/(L182-R182)))</f>
        <v/>
      </c>
      <c r="T182" s="10"/>
      <c r="U182" s="12" t="str">
        <f>IF(OR($B182="",$N182="",$T182=""),"",N182*T182*L182-T182)</f>
        <v/>
      </c>
    </row>
    <row r="183" spans="1:21" x14ac:dyDescent="0.25">
      <c r="A183" s="18"/>
      <c r="B183" s="10"/>
      <c r="C183" s="11"/>
      <c r="D183" s="12" t="str">
        <f>IF($B183="","",B183/(1+C183))</f>
        <v/>
      </c>
      <c r="E183" s="10"/>
      <c r="F183" s="10"/>
      <c r="G183" s="11"/>
      <c r="H183" s="10"/>
      <c r="I183" s="10"/>
      <c r="J183" s="10"/>
      <c r="K183" s="12" t="str">
        <f>IF($B183="","",D183-E183-F183-G183*D183-H183-I183-J183)</f>
        <v/>
      </c>
      <c r="L183" s="13" t="str">
        <f>IF($B183="","",K183/D183)</f>
        <v/>
      </c>
      <c r="M183" s="14" t="str">
        <f>IF($B183="","",IF(L183&lt;=0,"No break-even",1/L183))</f>
        <v/>
      </c>
      <c r="N183" s="15"/>
      <c r="O183" s="14" t="str">
        <f>IF(OR($B183="",$N183=""),"",N183*L183)</f>
        <v/>
      </c>
      <c r="P183" s="12" t="str">
        <f>IF(OR($B183="",$N183="",$N183&lt;=0),"",100*L183-100/N183)</f>
        <v/>
      </c>
      <c r="Q183" s="16" t="str">
        <f>IF(OR($B183="",$N183=""),"",IF(OR(L183&lt;=0,O183&lt;1),"Below break-even",IF(O183&lt;=1.1,"Close (within 10%)","Above break-even")))</f>
        <v/>
      </c>
      <c r="R183" s="11"/>
      <c r="S183" s="17" t="str">
        <f>IF(OR($B183="",$R183=""),"",IF(L183-R183&lt;=0,"Not possible",1/(L183-R183)))</f>
        <v/>
      </c>
      <c r="T183" s="10"/>
      <c r="U183" s="12" t="str">
        <f>IF(OR($B183="",$N183="",$T183=""),"",N183*T183*L183-T183)</f>
        <v/>
      </c>
    </row>
    <row r="184" spans="1:21" x14ac:dyDescent="0.25">
      <c r="A184" s="18"/>
      <c r="B184" s="10"/>
      <c r="C184" s="11"/>
      <c r="D184" s="12" t="str">
        <f>IF($B184="","",B184/(1+C184))</f>
        <v/>
      </c>
      <c r="E184" s="10"/>
      <c r="F184" s="10"/>
      <c r="G184" s="11"/>
      <c r="H184" s="10"/>
      <c r="I184" s="10"/>
      <c r="J184" s="10"/>
      <c r="K184" s="12" t="str">
        <f>IF($B184="","",D184-E184-F184-G184*D184-H184-I184-J184)</f>
        <v/>
      </c>
      <c r="L184" s="13" t="str">
        <f>IF($B184="","",K184/D184)</f>
        <v/>
      </c>
      <c r="M184" s="14" t="str">
        <f>IF($B184="","",IF(L184&lt;=0,"No break-even",1/L184))</f>
        <v/>
      </c>
      <c r="N184" s="15"/>
      <c r="O184" s="14" t="str">
        <f>IF(OR($B184="",$N184=""),"",N184*L184)</f>
        <v/>
      </c>
      <c r="P184" s="12" t="str">
        <f>IF(OR($B184="",$N184="",$N184&lt;=0),"",100*L184-100/N184)</f>
        <v/>
      </c>
      <c r="Q184" s="16" t="str">
        <f>IF(OR($B184="",$N184=""),"",IF(OR(L184&lt;=0,O184&lt;1),"Below break-even",IF(O184&lt;=1.1,"Close (within 10%)","Above break-even")))</f>
        <v/>
      </c>
      <c r="R184" s="11"/>
      <c r="S184" s="17" t="str">
        <f>IF(OR($B184="",$R184=""),"",IF(L184-R184&lt;=0,"Not possible",1/(L184-R184)))</f>
        <v/>
      </c>
      <c r="T184" s="10"/>
      <c r="U184" s="12" t="str">
        <f>IF(OR($B184="",$N184="",$T184=""),"",N184*T184*L184-T184)</f>
        <v/>
      </c>
    </row>
    <row r="185" spans="1:21" x14ac:dyDescent="0.25">
      <c r="A185" s="18"/>
      <c r="B185" s="10"/>
      <c r="C185" s="11"/>
      <c r="D185" s="12" t="str">
        <f>IF($B185="","",B185/(1+C185))</f>
        <v/>
      </c>
      <c r="E185" s="10"/>
      <c r="F185" s="10"/>
      <c r="G185" s="11"/>
      <c r="H185" s="10"/>
      <c r="I185" s="10"/>
      <c r="J185" s="10"/>
      <c r="K185" s="12" t="str">
        <f>IF($B185="","",D185-E185-F185-G185*D185-H185-I185-J185)</f>
        <v/>
      </c>
      <c r="L185" s="13" t="str">
        <f>IF($B185="","",K185/D185)</f>
        <v/>
      </c>
      <c r="M185" s="14" t="str">
        <f>IF($B185="","",IF(L185&lt;=0,"No break-even",1/L185))</f>
        <v/>
      </c>
      <c r="N185" s="15"/>
      <c r="O185" s="14" t="str">
        <f>IF(OR($B185="",$N185=""),"",N185*L185)</f>
        <v/>
      </c>
      <c r="P185" s="12" t="str">
        <f>IF(OR($B185="",$N185="",$N185&lt;=0),"",100*L185-100/N185)</f>
        <v/>
      </c>
      <c r="Q185" s="16" t="str">
        <f>IF(OR($B185="",$N185=""),"",IF(OR(L185&lt;=0,O185&lt;1),"Below break-even",IF(O185&lt;=1.1,"Close (within 10%)","Above break-even")))</f>
        <v/>
      </c>
      <c r="R185" s="11"/>
      <c r="S185" s="17" t="str">
        <f>IF(OR($B185="",$R185=""),"",IF(L185-R185&lt;=0,"Not possible",1/(L185-R185)))</f>
        <v/>
      </c>
      <c r="T185" s="10"/>
      <c r="U185" s="12" t="str">
        <f>IF(OR($B185="",$N185="",$T185=""),"",N185*T185*L185-T185)</f>
        <v/>
      </c>
    </row>
    <row r="186" spans="1:21" x14ac:dyDescent="0.25">
      <c r="A186" s="18"/>
      <c r="B186" s="10"/>
      <c r="C186" s="11"/>
      <c r="D186" s="12" t="str">
        <f>IF($B186="","",B186/(1+C186))</f>
        <v/>
      </c>
      <c r="E186" s="10"/>
      <c r="F186" s="10"/>
      <c r="G186" s="11"/>
      <c r="H186" s="10"/>
      <c r="I186" s="10"/>
      <c r="J186" s="10"/>
      <c r="K186" s="12" t="str">
        <f>IF($B186="","",D186-E186-F186-G186*D186-H186-I186-J186)</f>
        <v/>
      </c>
      <c r="L186" s="13" t="str">
        <f>IF($B186="","",K186/D186)</f>
        <v/>
      </c>
      <c r="M186" s="14" t="str">
        <f>IF($B186="","",IF(L186&lt;=0,"No break-even",1/L186))</f>
        <v/>
      </c>
      <c r="N186" s="15"/>
      <c r="O186" s="14" t="str">
        <f>IF(OR($B186="",$N186=""),"",N186*L186)</f>
        <v/>
      </c>
      <c r="P186" s="12" t="str">
        <f>IF(OR($B186="",$N186="",$N186&lt;=0),"",100*L186-100/N186)</f>
        <v/>
      </c>
      <c r="Q186" s="16" t="str">
        <f>IF(OR($B186="",$N186=""),"",IF(OR(L186&lt;=0,O186&lt;1),"Below break-even",IF(O186&lt;=1.1,"Close (within 10%)","Above break-even")))</f>
        <v/>
      </c>
      <c r="R186" s="11"/>
      <c r="S186" s="17" t="str">
        <f>IF(OR($B186="",$R186=""),"",IF(L186-R186&lt;=0,"Not possible",1/(L186-R186)))</f>
        <v/>
      </c>
      <c r="T186" s="10"/>
      <c r="U186" s="12" t="str">
        <f>IF(OR($B186="",$N186="",$T186=""),"",N186*T186*L186-T186)</f>
        <v/>
      </c>
    </row>
    <row r="187" spans="1:21" x14ac:dyDescent="0.25">
      <c r="A187" s="18"/>
      <c r="B187" s="10"/>
      <c r="C187" s="11"/>
      <c r="D187" s="12" t="str">
        <f>IF($B187="","",B187/(1+C187))</f>
        <v/>
      </c>
      <c r="E187" s="10"/>
      <c r="F187" s="10"/>
      <c r="G187" s="11"/>
      <c r="H187" s="10"/>
      <c r="I187" s="10"/>
      <c r="J187" s="10"/>
      <c r="K187" s="12" t="str">
        <f>IF($B187="","",D187-E187-F187-G187*D187-H187-I187-J187)</f>
        <v/>
      </c>
      <c r="L187" s="13" t="str">
        <f>IF($B187="","",K187/D187)</f>
        <v/>
      </c>
      <c r="M187" s="14" t="str">
        <f>IF($B187="","",IF(L187&lt;=0,"No break-even",1/L187))</f>
        <v/>
      </c>
      <c r="N187" s="15"/>
      <c r="O187" s="14" t="str">
        <f>IF(OR($B187="",$N187=""),"",N187*L187)</f>
        <v/>
      </c>
      <c r="P187" s="12" t="str">
        <f>IF(OR($B187="",$N187="",$N187&lt;=0),"",100*L187-100/N187)</f>
        <v/>
      </c>
      <c r="Q187" s="16" t="str">
        <f>IF(OR($B187="",$N187=""),"",IF(OR(L187&lt;=0,O187&lt;1),"Below break-even",IF(O187&lt;=1.1,"Close (within 10%)","Above break-even")))</f>
        <v/>
      </c>
      <c r="R187" s="11"/>
      <c r="S187" s="17" t="str">
        <f>IF(OR($B187="",$R187=""),"",IF(L187-R187&lt;=0,"Not possible",1/(L187-R187)))</f>
        <v/>
      </c>
      <c r="T187" s="10"/>
      <c r="U187" s="12" t="str">
        <f>IF(OR($B187="",$N187="",$T187=""),"",N187*T187*L187-T187)</f>
        <v/>
      </c>
    </row>
    <row r="188" spans="1:21" x14ac:dyDescent="0.25">
      <c r="A188" s="18"/>
      <c r="B188" s="10"/>
      <c r="C188" s="11"/>
      <c r="D188" s="12" t="str">
        <f>IF($B188="","",B188/(1+C188))</f>
        <v/>
      </c>
      <c r="E188" s="10"/>
      <c r="F188" s="10"/>
      <c r="G188" s="11"/>
      <c r="H188" s="10"/>
      <c r="I188" s="10"/>
      <c r="J188" s="10"/>
      <c r="K188" s="12" t="str">
        <f>IF($B188="","",D188-E188-F188-G188*D188-H188-I188-J188)</f>
        <v/>
      </c>
      <c r="L188" s="13" t="str">
        <f>IF($B188="","",K188/D188)</f>
        <v/>
      </c>
      <c r="M188" s="14" t="str">
        <f>IF($B188="","",IF(L188&lt;=0,"No break-even",1/L188))</f>
        <v/>
      </c>
      <c r="N188" s="15"/>
      <c r="O188" s="14" t="str">
        <f>IF(OR($B188="",$N188=""),"",N188*L188)</f>
        <v/>
      </c>
      <c r="P188" s="12" t="str">
        <f>IF(OR($B188="",$N188="",$N188&lt;=0),"",100*L188-100/N188)</f>
        <v/>
      </c>
      <c r="Q188" s="16" t="str">
        <f>IF(OR($B188="",$N188=""),"",IF(OR(L188&lt;=0,O188&lt;1),"Below break-even",IF(O188&lt;=1.1,"Close (within 10%)","Above break-even")))</f>
        <v/>
      </c>
      <c r="R188" s="11"/>
      <c r="S188" s="17" t="str">
        <f>IF(OR($B188="",$R188=""),"",IF(L188-R188&lt;=0,"Not possible",1/(L188-R188)))</f>
        <v/>
      </c>
      <c r="T188" s="10"/>
      <c r="U188" s="12" t="str">
        <f>IF(OR($B188="",$N188="",$T188=""),"",N188*T188*L188-T188)</f>
        <v/>
      </c>
    </row>
    <row r="189" spans="1:21" x14ac:dyDescent="0.25">
      <c r="A189" s="18"/>
      <c r="B189" s="10"/>
      <c r="C189" s="11"/>
      <c r="D189" s="12" t="str">
        <f>IF($B189="","",B189/(1+C189))</f>
        <v/>
      </c>
      <c r="E189" s="10"/>
      <c r="F189" s="10"/>
      <c r="G189" s="11"/>
      <c r="H189" s="10"/>
      <c r="I189" s="10"/>
      <c r="J189" s="10"/>
      <c r="K189" s="12" t="str">
        <f>IF($B189="","",D189-E189-F189-G189*D189-H189-I189-J189)</f>
        <v/>
      </c>
      <c r="L189" s="13" t="str">
        <f>IF($B189="","",K189/D189)</f>
        <v/>
      </c>
      <c r="M189" s="14" t="str">
        <f>IF($B189="","",IF(L189&lt;=0,"No break-even",1/L189))</f>
        <v/>
      </c>
      <c r="N189" s="15"/>
      <c r="O189" s="14" t="str">
        <f>IF(OR($B189="",$N189=""),"",N189*L189)</f>
        <v/>
      </c>
      <c r="P189" s="12" t="str">
        <f>IF(OR($B189="",$N189="",$N189&lt;=0),"",100*L189-100/N189)</f>
        <v/>
      </c>
      <c r="Q189" s="16" t="str">
        <f>IF(OR($B189="",$N189=""),"",IF(OR(L189&lt;=0,O189&lt;1),"Below break-even",IF(O189&lt;=1.1,"Close (within 10%)","Above break-even")))</f>
        <v/>
      </c>
      <c r="R189" s="11"/>
      <c r="S189" s="17" t="str">
        <f>IF(OR($B189="",$R189=""),"",IF(L189-R189&lt;=0,"Not possible",1/(L189-R189)))</f>
        <v/>
      </c>
      <c r="T189" s="10"/>
      <c r="U189" s="12" t="str">
        <f>IF(OR($B189="",$N189="",$T189=""),"",N189*T189*L189-T189)</f>
        <v/>
      </c>
    </row>
    <row r="190" spans="1:21" x14ac:dyDescent="0.25">
      <c r="A190" s="18"/>
      <c r="B190" s="10"/>
      <c r="C190" s="11"/>
      <c r="D190" s="12" t="str">
        <f>IF($B190="","",B190/(1+C190))</f>
        <v/>
      </c>
      <c r="E190" s="10"/>
      <c r="F190" s="10"/>
      <c r="G190" s="11"/>
      <c r="H190" s="10"/>
      <c r="I190" s="10"/>
      <c r="J190" s="10"/>
      <c r="K190" s="12" t="str">
        <f>IF($B190="","",D190-E190-F190-G190*D190-H190-I190-J190)</f>
        <v/>
      </c>
      <c r="L190" s="13" t="str">
        <f>IF($B190="","",K190/D190)</f>
        <v/>
      </c>
      <c r="M190" s="14" t="str">
        <f>IF($B190="","",IF(L190&lt;=0,"No break-even",1/L190))</f>
        <v/>
      </c>
      <c r="N190" s="15"/>
      <c r="O190" s="14" t="str">
        <f>IF(OR($B190="",$N190=""),"",N190*L190)</f>
        <v/>
      </c>
      <c r="P190" s="12" t="str">
        <f>IF(OR($B190="",$N190="",$N190&lt;=0),"",100*L190-100/N190)</f>
        <v/>
      </c>
      <c r="Q190" s="16" t="str">
        <f>IF(OR($B190="",$N190=""),"",IF(OR(L190&lt;=0,O190&lt;1),"Below break-even",IF(O190&lt;=1.1,"Close (within 10%)","Above break-even")))</f>
        <v/>
      </c>
      <c r="R190" s="11"/>
      <c r="S190" s="17" t="str">
        <f>IF(OR($B190="",$R190=""),"",IF(L190-R190&lt;=0,"Not possible",1/(L190-R190)))</f>
        <v/>
      </c>
      <c r="T190" s="10"/>
      <c r="U190" s="12" t="str">
        <f>IF(OR($B190="",$N190="",$T190=""),"",N190*T190*L190-T190)</f>
        <v/>
      </c>
    </row>
    <row r="191" spans="1:21" x14ac:dyDescent="0.25">
      <c r="A191" s="18"/>
      <c r="B191" s="10"/>
      <c r="C191" s="11"/>
      <c r="D191" s="12" t="str">
        <f>IF($B191="","",B191/(1+C191))</f>
        <v/>
      </c>
      <c r="E191" s="10"/>
      <c r="F191" s="10"/>
      <c r="G191" s="11"/>
      <c r="H191" s="10"/>
      <c r="I191" s="10"/>
      <c r="J191" s="10"/>
      <c r="K191" s="12" t="str">
        <f>IF($B191="","",D191-E191-F191-G191*D191-H191-I191-J191)</f>
        <v/>
      </c>
      <c r="L191" s="13" t="str">
        <f>IF($B191="","",K191/D191)</f>
        <v/>
      </c>
      <c r="M191" s="14" t="str">
        <f>IF($B191="","",IF(L191&lt;=0,"No break-even",1/L191))</f>
        <v/>
      </c>
      <c r="N191" s="15"/>
      <c r="O191" s="14" t="str">
        <f>IF(OR($B191="",$N191=""),"",N191*L191)</f>
        <v/>
      </c>
      <c r="P191" s="12" t="str">
        <f>IF(OR($B191="",$N191="",$N191&lt;=0),"",100*L191-100/N191)</f>
        <v/>
      </c>
      <c r="Q191" s="16" t="str">
        <f>IF(OR($B191="",$N191=""),"",IF(OR(L191&lt;=0,O191&lt;1),"Below break-even",IF(O191&lt;=1.1,"Close (within 10%)","Above break-even")))</f>
        <v/>
      </c>
      <c r="R191" s="11"/>
      <c r="S191" s="17" t="str">
        <f>IF(OR($B191="",$R191=""),"",IF(L191-R191&lt;=0,"Not possible",1/(L191-R191)))</f>
        <v/>
      </c>
      <c r="T191" s="10"/>
      <c r="U191" s="12" t="str">
        <f>IF(OR($B191="",$N191="",$T191=""),"",N191*T191*L191-T191)</f>
        <v/>
      </c>
    </row>
    <row r="192" spans="1:21" x14ac:dyDescent="0.25">
      <c r="A192" s="18"/>
      <c r="B192" s="10"/>
      <c r="C192" s="11"/>
      <c r="D192" s="12" t="str">
        <f>IF($B192="","",B192/(1+C192))</f>
        <v/>
      </c>
      <c r="E192" s="10"/>
      <c r="F192" s="10"/>
      <c r="G192" s="11"/>
      <c r="H192" s="10"/>
      <c r="I192" s="10"/>
      <c r="J192" s="10"/>
      <c r="K192" s="12" t="str">
        <f>IF($B192="","",D192-E192-F192-G192*D192-H192-I192-J192)</f>
        <v/>
      </c>
      <c r="L192" s="13" t="str">
        <f>IF($B192="","",K192/D192)</f>
        <v/>
      </c>
      <c r="M192" s="14" t="str">
        <f>IF($B192="","",IF(L192&lt;=0,"No break-even",1/L192))</f>
        <v/>
      </c>
      <c r="N192" s="15"/>
      <c r="O192" s="14" t="str">
        <f>IF(OR($B192="",$N192=""),"",N192*L192)</f>
        <v/>
      </c>
      <c r="P192" s="12" t="str">
        <f>IF(OR($B192="",$N192="",$N192&lt;=0),"",100*L192-100/N192)</f>
        <v/>
      </c>
      <c r="Q192" s="16" t="str">
        <f>IF(OR($B192="",$N192=""),"",IF(OR(L192&lt;=0,O192&lt;1),"Below break-even",IF(O192&lt;=1.1,"Close (within 10%)","Above break-even")))</f>
        <v/>
      </c>
      <c r="R192" s="11"/>
      <c r="S192" s="17" t="str">
        <f>IF(OR($B192="",$R192=""),"",IF(L192-R192&lt;=0,"Not possible",1/(L192-R192)))</f>
        <v/>
      </c>
      <c r="T192" s="10"/>
      <c r="U192" s="12" t="str">
        <f>IF(OR($B192="",$N192="",$T192=""),"",N192*T192*L192-T192)</f>
        <v/>
      </c>
    </row>
    <row r="193" spans="1:21" x14ac:dyDescent="0.25">
      <c r="A193" s="18"/>
      <c r="B193" s="10"/>
      <c r="C193" s="11"/>
      <c r="D193" s="12" t="str">
        <f>IF($B193="","",B193/(1+C193))</f>
        <v/>
      </c>
      <c r="E193" s="10"/>
      <c r="F193" s="10"/>
      <c r="G193" s="11"/>
      <c r="H193" s="10"/>
      <c r="I193" s="10"/>
      <c r="J193" s="10"/>
      <c r="K193" s="12" t="str">
        <f>IF($B193="","",D193-E193-F193-G193*D193-H193-I193-J193)</f>
        <v/>
      </c>
      <c r="L193" s="13" t="str">
        <f>IF($B193="","",K193/D193)</f>
        <v/>
      </c>
      <c r="M193" s="14" t="str">
        <f>IF($B193="","",IF(L193&lt;=0,"No break-even",1/L193))</f>
        <v/>
      </c>
      <c r="N193" s="15"/>
      <c r="O193" s="14" t="str">
        <f>IF(OR($B193="",$N193=""),"",N193*L193)</f>
        <v/>
      </c>
      <c r="P193" s="12" t="str">
        <f>IF(OR($B193="",$N193="",$N193&lt;=0),"",100*L193-100/N193)</f>
        <v/>
      </c>
      <c r="Q193" s="16" t="str">
        <f>IF(OR($B193="",$N193=""),"",IF(OR(L193&lt;=0,O193&lt;1),"Below break-even",IF(O193&lt;=1.1,"Close (within 10%)","Above break-even")))</f>
        <v/>
      </c>
      <c r="R193" s="11"/>
      <c r="S193" s="17" t="str">
        <f>IF(OR($B193="",$R193=""),"",IF(L193-R193&lt;=0,"Not possible",1/(L193-R193)))</f>
        <v/>
      </c>
      <c r="T193" s="10"/>
      <c r="U193" s="12" t="str">
        <f>IF(OR($B193="",$N193="",$T193=""),"",N193*T193*L193-T193)</f>
        <v/>
      </c>
    </row>
    <row r="194" spans="1:21" x14ac:dyDescent="0.25">
      <c r="A194" s="18"/>
      <c r="B194" s="10"/>
      <c r="C194" s="11"/>
      <c r="D194" s="12" t="str">
        <f>IF($B194="","",B194/(1+C194))</f>
        <v/>
      </c>
      <c r="E194" s="10"/>
      <c r="F194" s="10"/>
      <c r="G194" s="11"/>
      <c r="H194" s="10"/>
      <c r="I194" s="10"/>
      <c r="J194" s="10"/>
      <c r="K194" s="12" t="str">
        <f>IF($B194="","",D194-E194-F194-G194*D194-H194-I194-J194)</f>
        <v/>
      </c>
      <c r="L194" s="13" t="str">
        <f>IF($B194="","",K194/D194)</f>
        <v/>
      </c>
      <c r="M194" s="14" t="str">
        <f>IF($B194="","",IF(L194&lt;=0,"No break-even",1/L194))</f>
        <v/>
      </c>
      <c r="N194" s="15"/>
      <c r="O194" s="14" t="str">
        <f>IF(OR($B194="",$N194=""),"",N194*L194)</f>
        <v/>
      </c>
      <c r="P194" s="12" t="str">
        <f>IF(OR($B194="",$N194="",$N194&lt;=0),"",100*L194-100/N194)</f>
        <v/>
      </c>
      <c r="Q194" s="16" t="str">
        <f>IF(OR($B194="",$N194=""),"",IF(OR(L194&lt;=0,O194&lt;1),"Below break-even",IF(O194&lt;=1.1,"Close (within 10%)","Above break-even")))</f>
        <v/>
      </c>
      <c r="R194" s="11"/>
      <c r="S194" s="17" t="str">
        <f>IF(OR($B194="",$R194=""),"",IF(L194-R194&lt;=0,"Not possible",1/(L194-R194)))</f>
        <v/>
      </c>
      <c r="T194" s="10"/>
      <c r="U194" s="12" t="str">
        <f>IF(OR($B194="",$N194="",$T194=""),"",N194*T194*L194-T194)</f>
        <v/>
      </c>
    </row>
    <row r="195" spans="1:21" x14ac:dyDescent="0.25">
      <c r="A195" s="18"/>
      <c r="B195" s="10"/>
      <c r="C195" s="11"/>
      <c r="D195" s="12" t="str">
        <f>IF($B195="","",B195/(1+C195))</f>
        <v/>
      </c>
      <c r="E195" s="10"/>
      <c r="F195" s="10"/>
      <c r="G195" s="11"/>
      <c r="H195" s="10"/>
      <c r="I195" s="10"/>
      <c r="J195" s="10"/>
      <c r="K195" s="12" t="str">
        <f>IF($B195="","",D195-E195-F195-G195*D195-H195-I195-J195)</f>
        <v/>
      </c>
      <c r="L195" s="13" t="str">
        <f>IF($B195="","",K195/D195)</f>
        <v/>
      </c>
      <c r="M195" s="14" t="str">
        <f>IF($B195="","",IF(L195&lt;=0,"No break-even",1/L195))</f>
        <v/>
      </c>
      <c r="N195" s="15"/>
      <c r="O195" s="14" t="str">
        <f>IF(OR($B195="",$N195=""),"",N195*L195)</f>
        <v/>
      </c>
      <c r="P195" s="12" t="str">
        <f>IF(OR($B195="",$N195="",$N195&lt;=0),"",100*L195-100/N195)</f>
        <v/>
      </c>
      <c r="Q195" s="16" t="str">
        <f>IF(OR($B195="",$N195=""),"",IF(OR(L195&lt;=0,O195&lt;1),"Below break-even",IF(O195&lt;=1.1,"Close (within 10%)","Above break-even")))</f>
        <v/>
      </c>
      <c r="R195" s="11"/>
      <c r="S195" s="17" t="str">
        <f>IF(OR($B195="",$R195=""),"",IF(L195-R195&lt;=0,"Not possible",1/(L195-R195)))</f>
        <v/>
      </c>
      <c r="T195" s="10"/>
      <c r="U195" s="12" t="str">
        <f>IF(OR($B195="",$N195="",$T195=""),"",N195*T195*L195-T195)</f>
        <v/>
      </c>
    </row>
    <row r="196" spans="1:21" x14ac:dyDescent="0.25">
      <c r="A196" s="18"/>
      <c r="B196" s="10"/>
      <c r="C196" s="11"/>
      <c r="D196" s="12" t="str">
        <f>IF($B196="","",B196/(1+C196))</f>
        <v/>
      </c>
      <c r="E196" s="10"/>
      <c r="F196" s="10"/>
      <c r="G196" s="11"/>
      <c r="H196" s="10"/>
      <c r="I196" s="10"/>
      <c r="J196" s="10"/>
      <c r="K196" s="12" t="str">
        <f>IF($B196="","",D196-E196-F196-G196*D196-H196-I196-J196)</f>
        <v/>
      </c>
      <c r="L196" s="13" t="str">
        <f>IF($B196="","",K196/D196)</f>
        <v/>
      </c>
      <c r="M196" s="14" t="str">
        <f>IF($B196="","",IF(L196&lt;=0,"No break-even",1/L196))</f>
        <v/>
      </c>
      <c r="N196" s="15"/>
      <c r="O196" s="14" t="str">
        <f>IF(OR($B196="",$N196=""),"",N196*L196)</f>
        <v/>
      </c>
      <c r="P196" s="12" t="str">
        <f>IF(OR($B196="",$N196="",$N196&lt;=0),"",100*L196-100/N196)</f>
        <v/>
      </c>
      <c r="Q196" s="16" t="str">
        <f>IF(OR($B196="",$N196=""),"",IF(OR(L196&lt;=0,O196&lt;1),"Below break-even",IF(O196&lt;=1.1,"Close (within 10%)","Above break-even")))</f>
        <v/>
      </c>
      <c r="R196" s="11"/>
      <c r="S196" s="17" t="str">
        <f>IF(OR($B196="",$R196=""),"",IF(L196-R196&lt;=0,"Not possible",1/(L196-R196)))</f>
        <v/>
      </c>
      <c r="T196" s="10"/>
      <c r="U196" s="12" t="str">
        <f>IF(OR($B196="",$N196="",$T196=""),"",N196*T196*L196-T196)</f>
        <v/>
      </c>
    </row>
    <row r="197" spans="1:21" x14ac:dyDescent="0.25">
      <c r="A197" s="18"/>
      <c r="B197" s="10"/>
      <c r="C197" s="11"/>
      <c r="D197" s="12" t="str">
        <f>IF($B197="","",B197/(1+C197))</f>
        <v/>
      </c>
      <c r="E197" s="10"/>
      <c r="F197" s="10"/>
      <c r="G197" s="11"/>
      <c r="H197" s="10"/>
      <c r="I197" s="10"/>
      <c r="J197" s="10"/>
      <c r="K197" s="12" t="str">
        <f>IF($B197="","",D197-E197-F197-G197*D197-H197-I197-J197)</f>
        <v/>
      </c>
      <c r="L197" s="13" t="str">
        <f>IF($B197="","",K197/D197)</f>
        <v/>
      </c>
      <c r="M197" s="14" t="str">
        <f>IF($B197="","",IF(L197&lt;=0,"No break-even",1/L197))</f>
        <v/>
      </c>
      <c r="N197" s="15"/>
      <c r="O197" s="14" t="str">
        <f>IF(OR($B197="",$N197=""),"",N197*L197)</f>
        <v/>
      </c>
      <c r="P197" s="12" t="str">
        <f>IF(OR($B197="",$N197="",$N197&lt;=0),"",100*L197-100/N197)</f>
        <v/>
      </c>
      <c r="Q197" s="16" t="str">
        <f>IF(OR($B197="",$N197=""),"",IF(OR(L197&lt;=0,O197&lt;1),"Below break-even",IF(O197&lt;=1.1,"Close (within 10%)","Above break-even")))</f>
        <v/>
      </c>
      <c r="R197" s="11"/>
      <c r="S197" s="17" t="str">
        <f>IF(OR($B197="",$R197=""),"",IF(L197-R197&lt;=0,"Not possible",1/(L197-R197)))</f>
        <v/>
      </c>
      <c r="T197" s="10"/>
      <c r="U197" s="12" t="str">
        <f>IF(OR($B197="",$N197="",$T197=""),"",N197*T197*L197-T197)</f>
        <v/>
      </c>
    </row>
    <row r="198" spans="1:21" x14ac:dyDescent="0.25">
      <c r="A198" s="18"/>
      <c r="B198" s="10"/>
      <c r="C198" s="11"/>
      <c r="D198" s="12" t="str">
        <f>IF($B198="","",B198/(1+C198))</f>
        <v/>
      </c>
      <c r="E198" s="10"/>
      <c r="F198" s="10"/>
      <c r="G198" s="11"/>
      <c r="H198" s="10"/>
      <c r="I198" s="10"/>
      <c r="J198" s="10"/>
      <c r="K198" s="12" t="str">
        <f>IF($B198="","",D198-E198-F198-G198*D198-H198-I198-J198)</f>
        <v/>
      </c>
      <c r="L198" s="13" t="str">
        <f>IF($B198="","",K198/D198)</f>
        <v/>
      </c>
      <c r="M198" s="14" t="str">
        <f>IF($B198="","",IF(L198&lt;=0,"No break-even",1/L198))</f>
        <v/>
      </c>
      <c r="N198" s="15"/>
      <c r="O198" s="14" t="str">
        <f>IF(OR($B198="",$N198=""),"",N198*L198)</f>
        <v/>
      </c>
      <c r="P198" s="12" t="str">
        <f>IF(OR($B198="",$N198="",$N198&lt;=0),"",100*L198-100/N198)</f>
        <v/>
      </c>
      <c r="Q198" s="16" t="str">
        <f>IF(OR($B198="",$N198=""),"",IF(OR(L198&lt;=0,O198&lt;1),"Below break-even",IF(O198&lt;=1.1,"Close (within 10%)","Above break-even")))</f>
        <v/>
      </c>
      <c r="R198" s="11"/>
      <c r="S198" s="17" t="str">
        <f>IF(OR($B198="",$R198=""),"",IF(L198-R198&lt;=0,"Not possible",1/(L198-R198)))</f>
        <v/>
      </c>
      <c r="T198" s="10"/>
      <c r="U198" s="12" t="str">
        <f>IF(OR($B198="",$N198="",$T198=""),"",N198*T198*L198-T198)</f>
        <v/>
      </c>
    </row>
    <row r="199" spans="1:21" x14ac:dyDescent="0.25">
      <c r="A199" s="18"/>
      <c r="B199" s="10"/>
      <c r="C199" s="11"/>
      <c r="D199" s="12" t="str">
        <f>IF($B199="","",B199/(1+C199))</f>
        <v/>
      </c>
      <c r="E199" s="10"/>
      <c r="F199" s="10"/>
      <c r="G199" s="11"/>
      <c r="H199" s="10"/>
      <c r="I199" s="10"/>
      <c r="J199" s="10"/>
      <c r="K199" s="12" t="str">
        <f>IF($B199="","",D199-E199-F199-G199*D199-H199-I199-J199)</f>
        <v/>
      </c>
      <c r="L199" s="13" t="str">
        <f>IF($B199="","",K199/D199)</f>
        <v/>
      </c>
      <c r="M199" s="14" t="str">
        <f>IF($B199="","",IF(L199&lt;=0,"No break-even",1/L199))</f>
        <v/>
      </c>
      <c r="N199" s="15"/>
      <c r="O199" s="14" t="str">
        <f>IF(OR($B199="",$N199=""),"",N199*L199)</f>
        <v/>
      </c>
      <c r="P199" s="12" t="str">
        <f>IF(OR($B199="",$N199="",$N199&lt;=0),"",100*L199-100/N199)</f>
        <v/>
      </c>
      <c r="Q199" s="16" t="str">
        <f>IF(OR($B199="",$N199=""),"",IF(OR(L199&lt;=0,O199&lt;1),"Below break-even",IF(O199&lt;=1.1,"Close (within 10%)","Above break-even")))</f>
        <v/>
      </c>
      <c r="R199" s="11"/>
      <c r="S199" s="17" t="str">
        <f>IF(OR($B199="",$R199=""),"",IF(L199-R199&lt;=0,"Not possible",1/(L199-R199)))</f>
        <v/>
      </c>
      <c r="T199" s="10"/>
      <c r="U199" s="12" t="str">
        <f>IF(OR($B199="",$N199="",$T199=""),"",N199*T199*L199-T199)</f>
        <v/>
      </c>
    </row>
    <row r="200" spans="1:21" x14ac:dyDescent="0.25">
      <c r="A200" s="18"/>
      <c r="B200" s="10"/>
      <c r="C200" s="11"/>
      <c r="D200" s="12" t="str">
        <f>IF($B200="","",B200/(1+C200))</f>
        <v/>
      </c>
      <c r="E200" s="10"/>
      <c r="F200" s="10"/>
      <c r="G200" s="11"/>
      <c r="H200" s="10"/>
      <c r="I200" s="10"/>
      <c r="J200" s="10"/>
      <c r="K200" s="12" t="str">
        <f>IF($B200="","",D200-E200-F200-G200*D200-H200-I200-J200)</f>
        <v/>
      </c>
      <c r="L200" s="13" t="str">
        <f>IF($B200="","",K200/D200)</f>
        <v/>
      </c>
      <c r="M200" s="14" t="str">
        <f>IF($B200="","",IF(L200&lt;=0,"No break-even",1/L200))</f>
        <v/>
      </c>
      <c r="N200" s="15"/>
      <c r="O200" s="14" t="str">
        <f>IF(OR($B200="",$N200=""),"",N200*L200)</f>
        <v/>
      </c>
      <c r="P200" s="12" t="str">
        <f>IF(OR($B200="",$N200="",$N200&lt;=0),"",100*L200-100/N200)</f>
        <v/>
      </c>
      <c r="Q200" s="16" t="str">
        <f>IF(OR($B200="",$N200=""),"",IF(OR(L200&lt;=0,O200&lt;1),"Below break-even",IF(O200&lt;=1.1,"Close (within 10%)","Above break-even")))</f>
        <v/>
      </c>
      <c r="R200" s="11"/>
      <c r="S200" s="17" t="str">
        <f>IF(OR($B200="",$R200=""),"",IF(L200-R200&lt;=0,"Not possible",1/(L200-R200)))</f>
        <v/>
      </c>
      <c r="T200" s="10"/>
      <c r="U200" s="12" t="str">
        <f>IF(OR($B200="",$N200="",$T200=""),"",N200*T200*L200-T200)</f>
        <v/>
      </c>
    </row>
    <row r="201" spans="1:21" x14ac:dyDescent="0.25">
      <c r="A201" s="18"/>
      <c r="B201" s="10"/>
      <c r="C201" s="11"/>
      <c r="D201" s="12" t="str">
        <f>IF($B201="","",B201/(1+C201))</f>
        <v/>
      </c>
      <c r="E201" s="10"/>
      <c r="F201" s="10"/>
      <c r="G201" s="11"/>
      <c r="H201" s="10"/>
      <c r="I201" s="10"/>
      <c r="J201" s="10"/>
      <c r="K201" s="12" t="str">
        <f>IF($B201="","",D201-E201-F201-G201*D201-H201-I201-J201)</f>
        <v/>
      </c>
      <c r="L201" s="13" t="str">
        <f>IF($B201="","",K201/D201)</f>
        <v/>
      </c>
      <c r="M201" s="14" t="str">
        <f>IF($B201="","",IF(L201&lt;=0,"No break-even",1/L201))</f>
        <v/>
      </c>
      <c r="N201" s="15"/>
      <c r="O201" s="14" t="str">
        <f>IF(OR($B201="",$N201=""),"",N201*L201)</f>
        <v/>
      </c>
      <c r="P201" s="12" t="str">
        <f>IF(OR($B201="",$N201="",$N201&lt;=0),"",100*L201-100/N201)</f>
        <v/>
      </c>
      <c r="Q201" s="16" t="str">
        <f>IF(OR($B201="",$N201=""),"",IF(OR(L201&lt;=0,O201&lt;1),"Below break-even",IF(O201&lt;=1.1,"Close (within 10%)","Above break-even")))</f>
        <v/>
      </c>
      <c r="R201" s="11"/>
      <c r="S201" s="17" t="str">
        <f>IF(OR($B201="",$R201=""),"",IF(L201-R201&lt;=0,"Not possible",1/(L201-R201)))</f>
        <v/>
      </c>
      <c r="T201" s="10"/>
      <c r="U201" s="12" t="str">
        <f>IF(OR($B201="",$N201="",$T201=""),"",N201*T201*L201-T201)</f>
        <v/>
      </c>
    </row>
    <row r="202" spans="1:21" x14ac:dyDescent="0.25">
      <c r="A202" s="18"/>
      <c r="B202" s="10"/>
      <c r="C202" s="11"/>
      <c r="D202" s="12" t="str">
        <f>IF($B202="","",B202/(1+C202))</f>
        <v/>
      </c>
      <c r="E202" s="10"/>
      <c r="F202" s="10"/>
      <c r="G202" s="11"/>
      <c r="H202" s="10"/>
      <c r="I202" s="10"/>
      <c r="J202" s="10"/>
      <c r="K202" s="12" t="str">
        <f>IF($B202="","",D202-E202-F202-G202*D202-H202-I202-J202)</f>
        <v/>
      </c>
      <c r="L202" s="13" t="str">
        <f>IF($B202="","",K202/D202)</f>
        <v/>
      </c>
      <c r="M202" s="14" t="str">
        <f>IF($B202="","",IF(L202&lt;=0,"No break-even",1/L202))</f>
        <v/>
      </c>
      <c r="N202" s="15"/>
      <c r="O202" s="14" t="str">
        <f>IF(OR($B202="",$N202=""),"",N202*L202)</f>
        <v/>
      </c>
      <c r="P202" s="12" t="str">
        <f>IF(OR($B202="",$N202="",$N202&lt;=0),"",100*L202-100/N202)</f>
        <v/>
      </c>
      <c r="Q202" s="16" t="str">
        <f>IF(OR($B202="",$N202=""),"",IF(OR(L202&lt;=0,O202&lt;1),"Below break-even",IF(O202&lt;=1.1,"Close (within 10%)","Above break-even")))</f>
        <v/>
      </c>
      <c r="R202" s="11"/>
      <c r="S202" s="17" t="str">
        <f>IF(OR($B202="",$R202=""),"",IF(L202-R202&lt;=0,"Not possible",1/(L202-R202)))</f>
        <v/>
      </c>
      <c r="T202" s="10"/>
      <c r="U202" s="12" t="str">
        <f>IF(OR($B202="",$N202="",$T202=""),"",N202*T202*L202-T202)</f>
        <v/>
      </c>
    </row>
    <row r="204" spans="1:1" x14ac:dyDescent="0.25">
      <c r="A204" s="6" t="s">
        <v>26</v>
      </c>
    </row>
  </sheetData>
  <conditionalFormatting sqref="Q3:Q202">
    <cfRule type="expression" dxfId="0" priority="1">
      <formula>$Q3="Above break-even"</formula>
    </cfRule>
    <cfRule type="expression" dxfId="1" priority="2">
      <formula>$Q3="Close (within 10%)"</formula>
    </cfRule>
    <cfRule type="expression" dxfId="2" priority="3">
      <formula>$Q3="Below break-even"</formula>
    </cfRule>
  </conditionalFormatting>
  <dataValidations count="16">
    <dataValidation type="decimal" operator="greaterThan" allowBlank="1" showErrorMessage="1" errorTitle="Enter a price" error="Enter a price above 0, including VAT." sqref="B10:B202">
      <formula1>0</formula1>
    </dataValidation>
    <dataValidation type="decimal" operator="greaterThan" allowBlank="1" showErrorMessage="1" errorTitle="Enter a price" error="Enter a price above 0, including VAT." sqref="B3:B202">
      <formula1>0</formula1>
    </dataValidation>
    <dataValidation type="decimal" allowBlank="1" showErrorMessage="1" errorTitle="Enter a percentage" error="Enter a value between 0% and 100%, for example 21% or 0.21." sqref="C10:C202">
      <formula1>0</formula1>
      <formula2>1</formula2>
    </dataValidation>
    <dataValidation type="decimal" allowBlank="1" showErrorMessage="1" errorTitle="Enter a percentage" error="Enter a value between 0% and 100%, for example 21% or 0.21." sqref="C3:C202">
      <formula1>0</formula1>
      <formula2>1</formula2>
    </dataValidation>
    <dataValidation type="decimal" operator="greaterThanOrEqual" allowBlank="1" showErrorMessage="1" errorTitle="Enter a number" error="Enter a number of 0 or more." sqref="E10:F202">
      <formula1>0</formula1>
    </dataValidation>
    <dataValidation type="decimal" operator="greaterThanOrEqual" allowBlank="1" showErrorMessage="1" errorTitle="Enter a number" error="Enter a number of 0 or more." sqref="E3:F202">
      <formula1>0</formula1>
    </dataValidation>
    <dataValidation type="decimal" allowBlank="1" showErrorMessage="1" errorTitle="Enter a percentage" error="Enter a value between 0% and 100%, for example 21% or 0.21." sqref="G10:G202">
      <formula1>0</formula1>
      <formula2>1</formula2>
    </dataValidation>
    <dataValidation type="decimal" allowBlank="1" showErrorMessage="1" errorTitle="Enter a percentage" error="Enter a value between 0% and 100%, for example 21% or 0.21." sqref="G3:G202">
      <formula1>0</formula1>
      <formula2>1</formula2>
    </dataValidation>
    <dataValidation type="decimal" operator="greaterThanOrEqual" allowBlank="1" showErrorMessage="1" errorTitle="Enter a number" error="Enter a number of 0 or more." sqref="H10:J202">
      <formula1>0</formula1>
    </dataValidation>
    <dataValidation type="decimal" operator="greaterThanOrEqual" allowBlank="1" showErrorMessage="1" errorTitle="Enter a number" error="Enter a number of 0 or more." sqref="H3:J202">
      <formula1>0</formula1>
    </dataValidation>
    <dataValidation type="decimal" operator="greaterThanOrEqual" allowBlank="1" showErrorMessage="1" errorTitle="Enter a number" error="Enter a number of 0 or more." sqref="N10:N202">
      <formula1>0</formula1>
    </dataValidation>
    <dataValidation type="decimal" operator="greaterThanOrEqual" allowBlank="1" showErrorMessage="1" errorTitle="Enter a number" error="Enter a number of 0 or more." sqref="N3:N202">
      <formula1>0</formula1>
    </dataValidation>
    <dataValidation type="decimal" allowBlank="1" showErrorMessage="1" errorTitle="Enter a percentage" error="Enter a value between 0% and 100%, for example 21% or 0.21." sqref="R10:R202">
      <formula1>0</formula1>
      <formula2>1</formula2>
    </dataValidation>
    <dataValidation type="decimal" allowBlank="1" showErrorMessage="1" errorTitle="Enter a percentage" error="Enter a value between 0% and 100%, for example 21% or 0.21." sqref="R3:R202">
      <formula1>0</formula1>
      <formula2>1</formula2>
    </dataValidation>
    <dataValidation type="decimal" operator="greaterThanOrEqual" allowBlank="1" showErrorMessage="1" errorTitle="Enter a number" error="Enter a number of 0 or more." sqref="T10:T202">
      <formula1>0</formula1>
    </dataValidation>
    <dataValidation type="decimal" operator="greaterThanOrEqual" allowBlank="1" showErrorMessage="1" errorTitle="Enter a number" error="Enter a number of 0 or more." sqref="T3:T202">
      <formula1>0</formula1>
    </dataValidation>
  </dataValidations>
  <pageMargins left="0.7" right="0.7" top="0.75" bottom="0.75" header="0.3" footer="0.3"/>
  <pageSetup orientation="portrait" horizontalDpi="4294967295" verticalDpi="4294967295" scale="100" fitToWidth="1" fitToHeight="1"/>
  <headerFooter>
    <oddFooter>&amp;LProduct Metrics, October 2026. productmetrics.io</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6"/>
  <sheetViews>
    <sheetView workbookViewId="0" showGridLines="0"/>
  </sheetViews>
  <sheetFormatPr defaultRowHeight="15" outlineLevelRow="0" outlineLevelCol="0" x14ac:dyDescent="55"/>
  <cols>
    <col min="1" max="1" width="62" customWidth="1"/>
    <col min="2" max="2" width="18" customWidth="1"/>
    <col min="3" max="3" width="60" customWidth="1"/>
  </cols>
  <sheetData>
    <row r="1" spans="1:1" x14ac:dyDescent="0.25">
      <c r="A1" s="1" t="s">
        <v>54</v>
      </c>
    </row>
    <row r="2" spans="1:1" x14ac:dyDescent="0.25">
      <c r="A2" s="2" t="s">
        <v>55</v>
      </c>
    </row>
    <row r="4" spans="1:3" x14ac:dyDescent="0.25">
      <c r="A4" s="19" t="s">
        <v>56</v>
      </c>
      <c r="B4" s="20"/>
      <c r="C4" s="20"/>
    </row>
    <row r="5" spans="1:2" x14ac:dyDescent="0.25">
      <c r="A5" s="3" t="s">
        <v>57</v>
      </c>
      <c r="B5" s="21">
        <f>COUNTIF(Products!$Q$3:$Q$202,"Above break-even")</f>
        <v>2</v>
      </c>
    </row>
    <row r="6" spans="1:2" x14ac:dyDescent="0.25">
      <c r="A6" s="3" t="s">
        <v>58</v>
      </c>
      <c r="B6" s="21">
        <f>COUNTIF(Products!$Q$3:$Q$202,"Close (within 10%)")</f>
        <v>2</v>
      </c>
    </row>
    <row r="7" spans="1:2" x14ac:dyDescent="0.25">
      <c r="A7" s="3" t="s">
        <v>59</v>
      </c>
      <c r="B7" s="21">
        <f>COUNTIF(Products!$Q$3:$Q$202,"Below break-even")</f>
        <v>1</v>
      </c>
    </row>
    <row r="8" spans="1:2" x14ac:dyDescent="0.25">
      <c r="A8" s="3" t="s">
        <v>60</v>
      </c>
      <c r="B8" s="21">
        <f>COUNT(Products!$B$3:$B$202)-SUM(B5:B7)</f>
        <v>0</v>
      </c>
    </row>
    <row r="9" spans="2:2" x14ac:dyDescent="0.25">
      <c r="B9" s="22"/>
    </row>
    <row r="10" spans="1:3" x14ac:dyDescent="0.25">
      <c r="A10" s="19" t="s">
        <v>61</v>
      </c>
      <c r="B10" s="23"/>
      <c r="C10" s="20"/>
    </row>
    <row r="11" spans="1:2" x14ac:dyDescent="0.25">
      <c r="A11" s="3" t="s">
        <v>62</v>
      </c>
      <c r="B11" s="12">
        <f>SUM(Products!$T$3:$T$202)</f>
        <v>5000</v>
      </c>
    </row>
    <row r="12" spans="1:2" x14ac:dyDescent="0.25">
      <c r="A12" s="3" t="s">
        <v>63</v>
      </c>
      <c r="B12" s="12">
        <f>SUMPRODUCT(Products!$N$3:$N$202,Products!$T$3:$T$202)</f>
        <v>19900</v>
      </c>
    </row>
    <row r="13" spans="1:3" x14ac:dyDescent="0.25">
      <c r="A13" s="24" t="s">
        <v>64</v>
      </c>
      <c r="B13" s="14">
        <f>IF(B11&gt;0,B12/B11,"")</f>
        <v>3.98</v>
      </c>
      <c r="C13" s="25" t="s">
        <v>65</v>
      </c>
    </row>
    <row r="14" spans="1:2" x14ac:dyDescent="0.25">
      <c r="A14" s="3" t="s">
        <v>66</v>
      </c>
      <c r="B14" s="12">
        <f>SUMPRODUCT(Products!$N$3:$N$202,Products!$T$3:$T$202,Products!$L$3:$L$202)</f>
        <v>5935</v>
      </c>
    </row>
    <row r="15" spans="1:3" x14ac:dyDescent="0.25">
      <c r="A15" s="24" t="s">
        <v>67</v>
      </c>
      <c r="B15" s="14">
        <f>IF(B14&gt;0,B12/B14,"No break-even")</f>
        <v>3.352990732940185</v>
      </c>
      <c r="C15" s="25" t="s">
        <v>68</v>
      </c>
    </row>
    <row r="16" spans="1:2" x14ac:dyDescent="0.25">
      <c r="A16" s="3" t="s">
        <v>69</v>
      </c>
      <c r="B16" s="14">
        <f>IF(B11&gt;0,B14/B11,"")</f>
        <v>1.187</v>
      </c>
    </row>
    <row r="17" spans="1:2" x14ac:dyDescent="0.25">
      <c r="A17" s="3" t="s">
        <v>70</v>
      </c>
      <c r="B17" s="12">
        <f>IF(B11&gt;0,B14-B11,"")</f>
        <v>935</v>
      </c>
    </row>
    <row r="18" spans="1:2" x14ac:dyDescent="0.25">
      <c r="A18" s="3" t="s">
        <v>71</v>
      </c>
      <c r="B18" s="26" t="str">
        <f>IF(OR(B11=0,NOT(ISNUMBER(B15))),"",IF(B13&gt;=B15,"Above break-even","Below break-even"))</f>
        <v>Above break-even</v>
      </c>
    </row>
    <row r="19" spans="2:2" x14ac:dyDescent="0.25">
      <c r="B19" s="22"/>
    </row>
    <row r="20" spans="1:3" x14ac:dyDescent="0.25">
      <c r="A20" s="19" t="s">
        <v>72</v>
      </c>
      <c r="B20" s="23"/>
      <c r="C20" s="20"/>
    </row>
    <row r="21" spans="1:2" x14ac:dyDescent="0.25">
      <c r="A21" s="3" t="s">
        <v>73</v>
      </c>
      <c r="B21" s="12">
        <f>SUMIF(Products!$Q$3:$Q$202,"Below break-even",Products!$T$3:$T$202)</f>
        <v>1000</v>
      </c>
    </row>
    <row r="22" spans="1:2" x14ac:dyDescent="0.25">
      <c r="A22" s="3" t="s">
        <v>74</v>
      </c>
      <c r="B22" s="13">
        <f>IF(B11&gt;0,B21/B11,"")</f>
        <v>0.2</v>
      </c>
    </row>
    <row r="23" spans="1:2" x14ac:dyDescent="0.25">
      <c r="A23" s="3" t="s">
        <v>75</v>
      </c>
      <c r="B23" s="12">
        <f>SUMIF(Products!$Q$3:$Q$202,"Below break-even",Products!$U$3:$U$202)</f>
        <v>-100</v>
      </c>
    </row>
    <row r="24" spans="1:3" x14ac:dyDescent="0.25">
      <c r="A24" s="3" t="s">
        <v>76</v>
      </c>
      <c r="B24" s="12">
        <f>IF(B11&gt;0,B17-B23,"")</f>
        <v>1035</v>
      </c>
      <c r="C24" s="25" t="s">
        <v>77</v>
      </c>
    </row>
    <row r="26" spans="1:1" x14ac:dyDescent="0.25">
      <c r="A26" s="6" t="s">
        <v>26</v>
      </c>
    </row>
  </sheetData>
  <conditionalFormatting sqref="B18">
    <cfRule type="expression" dxfId="3" priority="1">
      <formula>$B$18="Above break-even"</formula>
    </cfRule>
    <cfRule type="expression" dxfId="4" priority="2">
      <formula>$B$18="Below break-even"</formula>
    </cfRule>
  </conditionalFormatting>
  <pageMargins left="0.7" right="0.7" top="0.75" bottom="0.75" header="0.3" footer="0.3"/>
  <pageSetup orientation="portrait" horizontalDpi="4294967295" verticalDpi="4294967295" scale="100" fitToWidth="1" fitToHeight="1"/>
  <headerFooter>
    <oddFooter>&amp;LProduct Metrics, October 2026. productmetrics.io</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Instructions</vt:lpstr>
      <vt:lpstr>Products</vt:lpstr>
      <vt:lpstr>Summary</vt:lpstr>
    </vt:vector>
  </TitlesOfParts>
  <Company>Product Metrics</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Product Metrics</dc:creator>
  <dc:title>Break-even ROAS per product</dc:title>
  <dc:subject/>
  <dc:description/>
  <cp:keywords/>
  <cp:category/>
  <cp:lastModifiedBy>Unknown</cp:lastModifiedBy>
  <dcterms:created xsi:type="dcterms:W3CDTF">2026-10-07T00:00:00Z</dcterms:created>
  <dcterms:modified xsi:type="dcterms:W3CDTF">2026-10-07T00:00:00Z</dcterms:modified>
</cp:coreProperties>
</file>