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R budget template" state="visible" r:id="rId4"/>
  </sheets>
  <calcPr calcId="171027"/>
</workbook>
</file>

<file path=xl/sharedStrings.xml><?xml version="1.0" encoding="utf-8"?>
<sst xmlns="http://schemas.openxmlformats.org/spreadsheetml/2006/main" count="96" uniqueCount="89">
  <si>
    <t>MER budget template</t>
  </si>
  <si>
    <t>One page that finance and marketing fill in together, so a disagreement about performance doesn't turn into a disagreement about definitions. Lilac cells are inputs; grey cells are formulas, don't type over them.</t>
  </si>
  <si>
    <t>Illustrative data: the example shop of the guide. Replace every lilac cell with your own numbers. Amounts excl. VAT.</t>
  </si>
  <si>
    <t>1. Margins</t>
  </si>
  <si>
    <t>Contribution margin = (revenue − product cost − variable order costs) ÷ revenue. Include realistic return and fulfilment costs; leave out the marketing costs counted in section 3.</t>
  </si>
  <si>
    <t>Product group</t>
  </si>
  <si>
    <t>Net revenue</t>
  </si>
  <si>
    <t>Contribution margin</t>
  </si>
  <si>
    <t>Contribution</t>
  </si>
  <si>
    <t>Costs included / notes</t>
  </si>
  <si>
    <t>Group A (illustrative data)</t>
  </si>
  <si>
    <t>Product cost, fulfilment, payment fees and expected returns</t>
  </si>
  <si>
    <t>Group B (illustrative data)</t>
  </si>
  <si>
    <t>Higher return rate</t>
  </si>
  <si>
    <t>Group C (illustrative data)</t>
  </si>
  <si>
    <t>Total (revenue-weighted)</t>
  </si>
  <si>
    <t>Weighted by revenue: don't average the group percentages.</t>
  </si>
  <si>
    <t>2. Boundaries</t>
  </si>
  <si>
    <t>Break-even MER is where marketing uses up all the contribution. The target leaves the share of revenue you want to keep for overhead and profit.</t>
  </si>
  <si>
    <t>Revenue-weighted contribution margin</t>
  </si>
  <si>
    <t>From section 1</t>
  </si>
  <si>
    <t>Share of revenue to keep after marketing</t>
  </si>
  <si>
    <t>Before fixed costs outside the denominator, not net profit.</t>
  </si>
  <si>
    <t>Break-even MER</t>
  </si>
  <si>
    <t>1 ÷ contribution margin. Below it, marketing costs more than the contribution it supports.</t>
  </si>
  <si>
    <t>Target MER</t>
  </si>
  <si>
    <t>1 ÷ (contribution margin − share to keep). "Not possible" when the share to keep is as large as the margin.</t>
  </si>
  <si>
    <t>3. Current position</t>
  </si>
  <si>
    <t>Net revenue and the marketing costs for the same window. Save the source exports so someone else gets the same answer.</t>
  </si>
  <si>
    <t>Window</t>
  </si>
  <si>
    <t>March (example month)</t>
  </si>
  <si>
    <t>Order system or finance ledger: excl. VAT, after discounts, refunds and cancelled orders.</t>
  </si>
  <si>
    <t>Paid ads (all platforms)</t>
  </si>
  <si>
    <t>Google Ads, Meta Ads Manager and other platform exports</t>
  </si>
  <si>
    <t>Agency and freelancer fees</t>
  </si>
  <si>
    <t>Affiliate and influencer commissions</t>
  </si>
  <si>
    <t>Creative production</t>
  </si>
  <si>
    <t>Booked to the period it covers, not the invoice date</t>
  </si>
  <si>
    <t>Marketing software and tools</t>
  </si>
  <si>
    <t>The share for this window</t>
  </si>
  <si>
    <t>Marketing team salaries (optional)</t>
  </si>
  <si>
    <t>Counted only when the next line says Yes.</t>
  </si>
  <si>
    <t>Include salaries (fully loaded MER)?</t>
  </si>
  <si>
    <t>No</t>
  </si>
  <si>
    <t>No gives "MER excl. team": name that version wherever you report it.</t>
  </si>
  <si>
    <t>Total marketing spend</t>
  </si>
  <si>
    <t>MER</t>
  </si>
  <si>
    <t>Net revenue ÷ total marketing spend.</t>
  </si>
  <si>
    <t>Contribution MER</t>
  </si>
  <si>
    <t>MER × contribution margin; 1.0 is break-even.</t>
  </si>
  <si>
    <t>Contribution left after marketing</t>
  </si>
  <si>
    <t>Net revenue × margin − total marketing spend, before fixed costs.</t>
  </si>
  <si>
    <t>Position</t>
  </si>
  <si>
    <t>Source exports</t>
  </si>
  <si>
    <t>Example: orders-march.csv, google-ads-march.csv, meta-march.csv, agency invoice 2026-03</t>
  </si>
  <si>
    <t>Cost definition agreed on</t>
  </si>
  <si>
    <t>Example: all costs above, salaries excluded; agreed by finance and marketing. Keep it stable.</t>
  </si>
  <si>
    <t>4. Reference lines</t>
  </si>
  <si>
    <t>One row per review. Chart MER with the break-even and target columns as reference lines, and keep revenue, contribution and new customers beside it: MER also rises when you spend less while returning customers keep buying.</t>
  </si>
  <si>
    <t>Month or window</t>
  </si>
  <si>
    <t>Marketing spend</t>
  </si>
  <si>
    <t>New customers</t>
  </si>
  <si>
    <t>What changed (promotion, stockout, price, launch)</t>
  </si>
  <si>
    <t>January (example)</t>
  </si>
  <si>
    <t>February (example)</t>
  </si>
  <si>
    <t>Launch spend ahead of sales</t>
  </si>
  <si>
    <t>March (example)</t>
  </si>
  <si>
    <t>Promotion may have pulled purchases forward</t>
  </si>
  <si>
    <t>Margin, break-even and target come from sections 1 and 2. Recalculate them when the product mix, prices or promotions change, and keep a copy of the old values.</t>
  </si>
  <si>
    <t>5. Next action</t>
  </si>
  <si>
    <t>Change one budget lever at a time. Set the most cash the test may lose before it starts, not after the first bad week.</t>
  </si>
  <si>
    <t>Budget owner</t>
  </si>
  <si>
    <t>Example: head of marketing</t>
  </si>
  <si>
    <t>Change being tested</t>
  </si>
  <si>
    <t>Example: paid social budget from €10,000 to €11,000 a month</t>
  </si>
  <si>
    <t>Start date and first review</t>
  </si>
  <si>
    <t>Example: 1 April; first review after about two weeks for a short buying cycle</t>
  </si>
  <si>
    <t>Maximum cash loss for the test</t>
  </si>
  <si>
    <t>Example: €1,000</t>
  </si>
  <si>
    <t>Evidence to keep it</t>
  </si>
  <si>
    <t>Example: the extra €1,000 brings at least €1,000 of extra contribution and more new customers</t>
  </si>
  <si>
    <t>Evidence to reverse it</t>
  </si>
  <si>
    <t>Example: no extra contribution or new customers across a complete buying cycle</t>
  </si>
  <si>
    <t>Decision and date</t>
  </si>
  <si>
    <t>Review this template monthly, and after any material change to prices, promotions or channels.</t>
  </si>
  <si>
    <t>Guide: Marketing efficiency ratio, how to calculate and use it: https://www.productmetrics.io/blog/marketing-efficiency-ratio</t>
  </si>
  <si>
    <t>MER, nCAC and marketing ROI calculator: https://www.productmetrics.io/mer-calculator</t>
  </si>
  <si>
    <t>Break-even ROAS calculator, per product: https://www.productmetrics.io/break-even-roas-calculator</t>
  </si>
  <si>
    <t>Product Metrics, October 2026. productmetrics.io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</si>
</sst>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#,##0;[Red]-&quot;€&quot;#,##0"/>
    <numFmt numFmtId="165" formatCode="0.0%"/>
  </numFmts>
  <fonts count="12" x14ac:knownFonts="1">
    <font>
      <color theme="1"/>
      <family val="2"/>
      <scheme val="minor"/>
      <sz val="11"/>
      <name val="Calibri"/>
    </font>
    <font>
      <b/>
      <color rgb="FF512FEB"/>
      <sz val="18"/>
      <name val="Arial"/>
    </font>
    <font>
      <sz val="10"/>
      <name val="Arial"/>
    </font>
    <font>
      <b/>
      <color rgb="FF9A3412"/>
      <sz val="10"/>
      <name val="Arial"/>
    </font>
    <font>
      <b/>
      <color rgb="FF512FEB"/>
      <sz val="12"/>
      <name val="Arial"/>
    </font>
    <font>
      <i/>
      <color rgb="FF6B7280"/>
      <sz val="10"/>
      <name val="Arial"/>
    </font>
    <font>
      <b/>
      <color rgb="FFFFFFFF"/>
      <sz val="10"/>
      <name val="Arial"/>
    </font>
    <font>
      <b/>
      <sz val="10"/>
      <name val="Arial"/>
    </font>
    <font>
      <color rgb="FF6B7280"/>
      <sz val="10"/>
      <name val="Arial"/>
    </font>
    <font>
      <b/>
      <sz val="11"/>
      <name val="Arial"/>
    </font>
    <font>
      <u/>
      <color rgb="FF512FEB"/>
      <sz val="10"/>
      <name val="Arial"/>
    </font>
    <font>
      <i/>
      <color rgb="FF6B7280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512FEB"/>
      </patternFill>
    </fill>
    <fill>
      <patternFill patternType="solid">
        <fgColor rgb="FFEFEBFD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512FEB"/>
      </bottom>
      <diagonal/>
    </border>
    <border>
      <left/>
      <right/>
      <top/>
      <bottom style="hair">
        <color rgb="FFD1D5D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0" fontId="5" fillId="0" borderId="0" xfId="0" applyFont="1" applyAlignment="1">
      <alignment vertical="top" wrapText="1"/>
    </xf>
    <xf numFmtId="0" fontId="6" fillId="2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7" fillId="0" borderId="0" xfId="0" applyFont="1"/>
    <xf numFmtId="164" fontId="7" fillId="4" borderId="2" xfId="0" applyNumberFormat="1" applyFont="1" applyFill="1" applyBorder="1" applyAlignment="1">
      <alignment vertical="center"/>
    </xf>
    <xf numFmtId="165" fontId="7" fillId="4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5" fontId="2" fillId="4" borderId="2" xfId="0" applyNumberFormat="1" applyFont="1" applyFill="1" applyBorder="1" applyAlignment="1">
      <alignment vertical="center"/>
    </xf>
    <xf numFmtId="2" fontId="9" fillId="4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2" fontId="2" fillId="4" borderId="2" xfId="0" applyNumberFormat="1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8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ductmetrics.io/blog/marketing-efficiency-ratio" TargetMode="External"/><Relationship Id="rId2" Type="http://schemas.openxmlformats.org/officeDocument/2006/relationships/hyperlink" Target="https://www.productmetrics.io/mer-calculator" TargetMode="External"/><Relationship Id="rId3" Type="http://schemas.openxmlformats.org/officeDocument/2006/relationships/hyperlink" Target="https://www.productmetrics.io/break-even-roas-calc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5" customWidth="1"/>
    <col min="3" max="3" width="13" customWidth="1"/>
    <col min="4" max="4" width="14" customWidth="1"/>
    <col min="5" max="6" width="13" customWidth="1"/>
    <col min="7" max="7" width="14" customWidth="1"/>
    <col min="8" max="8" width="13" customWidth="1"/>
    <col min="9" max="9" width="24" customWidth="1"/>
    <col min="10" max="10" width="30" customWidth="1"/>
  </cols>
  <sheetData>
    <row r="1" spans="1:1" x14ac:dyDescent="0.25">
      <c r="A1" s="1" t="s">
        <v>0</v>
      </c>
    </row>
    <row r="2" ht="28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5" ht="22" customHeight="1" spans="1:10" x14ac:dyDescent="0.25">
      <c r="A5" s="4" t="s">
        <v>3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</row>
    <row r="7" ht="30" customHeight="1" spans="1:10" x14ac:dyDescent="0.25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/>
      <c r="G7" s="7"/>
      <c r="H7" s="7"/>
      <c r="I7" s="7"/>
      <c r="J7" s="7"/>
    </row>
    <row r="8" spans="1:10" x14ac:dyDescent="0.25">
      <c r="A8" s="8" t="s">
        <v>10</v>
      </c>
      <c r="B8" s="9">
        <v>120000</v>
      </c>
      <c r="C8" s="10">
        <v>0.3</v>
      </c>
      <c r="D8" s="11">
        <f>IF(OR(B8="",C8=""),"",B8*C8)</f>
        <v>36000</v>
      </c>
      <c r="E8" s="12" t="s">
        <v>11</v>
      </c>
      <c r="F8" s="12"/>
      <c r="G8" s="12"/>
      <c r="H8" s="12"/>
      <c r="I8" s="12"/>
      <c r="J8" s="12"/>
    </row>
    <row r="9" spans="1:10" x14ac:dyDescent="0.25">
      <c r="A9" s="8" t="s">
        <v>12</v>
      </c>
      <c r="B9" s="9">
        <v>80000</v>
      </c>
      <c r="C9" s="10">
        <v>0.25</v>
      </c>
      <c r="D9" s="11">
        <f>IF(OR(B9="",C9=""),"",B9*C9)</f>
        <v>20000</v>
      </c>
      <c r="E9" s="12" t="s">
        <v>13</v>
      </c>
      <c r="F9" s="12"/>
      <c r="G9" s="12"/>
      <c r="H9" s="12"/>
      <c r="I9" s="12"/>
      <c r="J9" s="12"/>
    </row>
    <row r="10" spans="1:10" x14ac:dyDescent="0.25">
      <c r="A10" s="8" t="s">
        <v>14</v>
      </c>
      <c r="B10" s="9">
        <v>40000</v>
      </c>
      <c r="C10" s="10">
        <v>0.4</v>
      </c>
      <c r="D10" s="11">
        <f>IF(OR(B10="",C10=""),"",B10*C10)</f>
        <v>16000</v>
      </c>
      <c r="E10" s="12"/>
      <c r="F10" s="12"/>
      <c r="G10" s="12"/>
      <c r="H10" s="12"/>
      <c r="I10" s="12"/>
      <c r="J10" s="12"/>
    </row>
    <row r="11" spans="1:10" x14ac:dyDescent="0.25">
      <c r="A11" s="8"/>
      <c r="B11" s="9"/>
      <c r="C11" s="10"/>
      <c r="D11" s="11" t="str">
        <f>IF(OR(B11="",C11=""),"",B11*C11)</f>
        <v/>
      </c>
      <c r="E11" s="12"/>
      <c r="F11" s="12"/>
      <c r="G11" s="12"/>
      <c r="H11" s="12"/>
      <c r="I11" s="12"/>
      <c r="J11" s="12"/>
    </row>
    <row r="12" spans="1:10" x14ac:dyDescent="0.25">
      <c r="A12" s="8"/>
      <c r="B12" s="9"/>
      <c r="C12" s="10"/>
      <c r="D12" s="11" t="str">
        <f>IF(OR(B12="",C12=""),"",B12*C12)</f>
        <v/>
      </c>
      <c r="E12" s="12"/>
      <c r="F12" s="12"/>
      <c r="G12" s="12"/>
      <c r="H12" s="12"/>
      <c r="I12" s="12"/>
      <c r="J12" s="12"/>
    </row>
    <row r="13" spans="1:10" x14ac:dyDescent="0.25">
      <c r="A13" s="8"/>
      <c r="B13" s="9"/>
      <c r="C13" s="10"/>
      <c r="D13" s="11" t="str">
        <f>IF(OR(B13="",C13=""),"",B13*C13)</f>
        <v/>
      </c>
      <c r="E13" s="12"/>
      <c r="F13" s="12"/>
      <c r="G13" s="12"/>
      <c r="H13" s="12"/>
      <c r="I13" s="12"/>
      <c r="J13" s="12"/>
    </row>
    <row r="14" spans="1:10" x14ac:dyDescent="0.25">
      <c r="A14" s="13" t="s">
        <v>15</v>
      </c>
      <c r="B14" s="14">
        <f>SUM(B8:B13)</f>
        <v>240000</v>
      </c>
      <c r="C14" s="15">
        <f>IF(B14=0,"",D14/B14)</f>
        <v>0.3</v>
      </c>
      <c r="D14" s="14">
        <f>SUM(D8:D13)</f>
        <v>72000</v>
      </c>
      <c r="E14" s="16" t="s">
        <v>16</v>
      </c>
      <c r="F14" s="16"/>
      <c r="G14" s="16"/>
      <c r="H14" s="16"/>
      <c r="I14" s="16"/>
      <c r="J14" s="16"/>
    </row>
    <row r="16" ht="22" customHeight="1" spans="1:10" x14ac:dyDescent="0.25">
      <c r="A16" s="4" t="s">
        <v>17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6" t="s">
        <v>18</v>
      </c>
      <c r="B17" s="6"/>
      <c r="C17" s="6"/>
      <c r="D17" s="6"/>
      <c r="E17" s="6"/>
      <c r="F17" s="6"/>
      <c r="G17" s="6"/>
      <c r="H17" s="6"/>
      <c r="I17" s="6"/>
      <c r="J17" s="6"/>
    </row>
    <row r="18" spans="1:3" x14ac:dyDescent="0.25">
      <c r="A18" s="17" t="s">
        <v>19</v>
      </c>
      <c r="B18" s="18">
        <f>$C$14</f>
        <v>0.3</v>
      </c>
      <c r="C18" s="16" t="s">
        <v>20</v>
      </c>
    </row>
    <row r="19" spans="1:10" x14ac:dyDescent="0.25">
      <c r="A19" s="17" t="s">
        <v>21</v>
      </c>
      <c r="B19" s="10">
        <v>0.1</v>
      </c>
      <c r="C19" s="16" t="s">
        <v>22</v>
      </c>
      <c r="D19" s="16"/>
      <c r="E19" s="16"/>
      <c r="F19" s="16"/>
      <c r="G19" s="16"/>
      <c r="H19" s="16"/>
      <c r="I19" s="16"/>
      <c r="J19" s="16"/>
    </row>
    <row r="20" spans="1:10" x14ac:dyDescent="0.25">
      <c r="A20" s="17" t="s">
        <v>23</v>
      </c>
      <c r="B20" s="19">
        <f>IF(OR($C$14="",$C$14&lt;=0),"",1/$C$14)</f>
        <v>3.3333333333333335</v>
      </c>
      <c r="C20" s="16" t="s">
        <v>24</v>
      </c>
      <c r="D20" s="16"/>
      <c r="E20" s="16"/>
      <c r="F20" s="16"/>
      <c r="G20" s="16"/>
      <c r="H20" s="16"/>
      <c r="I20" s="16"/>
      <c r="J20" s="16"/>
    </row>
    <row r="21" spans="1:10" x14ac:dyDescent="0.25">
      <c r="A21" s="17" t="s">
        <v>25</v>
      </c>
      <c r="B21" s="19">
        <f>IF($C$14="","",IF($C$14-B19&lt;=0,"Not possible",1/($C$14-B19)))</f>
        <v>5</v>
      </c>
      <c r="C21" s="16" t="s">
        <v>26</v>
      </c>
      <c r="D21" s="16"/>
      <c r="E21" s="16"/>
      <c r="F21" s="16"/>
      <c r="G21" s="16"/>
      <c r="H21" s="16"/>
      <c r="I21" s="16"/>
      <c r="J21" s="16"/>
    </row>
    <row r="23" ht="22" customHeight="1" spans="1:10" x14ac:dyDescent="0.25">
      <c r="A23" s="4" t="s">
        <v>27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25">
      <c r="A24" s="6" t="s">
        <v>28</v>
      </c>
      <c r="B24" s="6"/>
      <c r="C24" s="6"/>
      <c r="D24" s="6"/>
      <c r="E24" s="6"/>
      <c r="F24" s="6"/>
      <c r="G24" s="6"/>
      <c r="H24" s="6"/>
      <c r="I24" s="6"/>
      <c r="J24" s="6"/>
    </row>
    <row r="25" spans="1:3" x14ac:dyDescent="0.25">
      <c r="A25" s="17" t="s">
        <v>29</v>
      </c>
      <c r="B25" s="8" t="s">
        <v>30</v>
      </c>
      <c r="C25" s="8"/>
    </row>
    <row r="26" spans="1:10" x14ac:dyDescent="0.25">
      <c r="A26" s="17" t="s">
        <v>6</v>
      </c>
      <c r="B26" s="9">
        <v>240000</v>
      </c>
      <c r="C26" s="16" t="s">
        <v>31</v>
      </c>
      <c r="D26" s="16"/>
      <c r="E26" s="16"/>
      <c r="F26" s="16"/>
      <c r="G26" s="16"/>
      <c r="H26" s="16"/>
      <c r="I26" s="16"/>
      <c r="J26" s="16"/>
    </row>
    <row r="27" spans="1:10" x14ac:dyDescent="0.25">
      <c r="A27" s="17" t="s">
        <v>32</v>
      </c>
      <c r="B27" s="9">
        <v>39000</v>
      </c>
      <c r="C27" s="16" t="s">
        <v>33</v>
      </c>
      <c r="D27" s="16"/>
      <c r="E27" s="16"/>
      <c r="F27" s="16"/>
      <c r="G27" s="16"/>
      <c r="H27" s="16"/>
      <c r="I27" s="16"/>
      <c r="J27" s="16"/>
    </row>
    <row r="28" spans="1:2" x14ac:dyDescent="0.25">
      <c r="A28" s="17" t="s">
        <v>34</v>
      </c>
      <c r="B28" s="9">
        <v>5000</v>
      </c>
    </row>
    <row r="29" spans="1:2" x14ac:dyDescent="0.25">
      <c r="A29" s="17" t="s">
        <v>35</v>
      </c>
      <c r="B29" s="9">
        <v>2000</v>
      </c>
    </row>
    <row r="30" spans="1:10" x14ac:dyDescent="0.25">
      <c r="A30" s="17" t="s">
        <v>36</v>
      </c>
      <c r="B30" s="9">
        <v>1000</v>
      </c>
      <c r="C30" s="16" t="s">
        <v>37</v>
      </c>
      <c r="D30" s="16"/>
      <c r="E30" s="16"/>
      <c r="F30" s="16"/>
      <c r="G30" s="16"/>
      <c r="H30" s="16"/>
      <c r="I30" s="16"/>
      <c r="J30" s="16"/>
    </row>
    <row r="31" spans="1:10" x14ac:dyDescent="0.25">
      <c r="A31" s="17" t="s">
        <v>38</v>
      </c>
      <c r="B31" s="9">
        <v>1000</v>
      </c>
      <c r="C31" s="16" t="s">
        <v>39</v>
      </c>
      <c r="D31" s="16"/>
      <c r="E31" s="16"/>
      <c r="F31" s="16"/>
      <c r="G31" s="16"/>
      <c r="H31" s="16"/>
      <c r="I31" s="16"/>
      <c r="J31" s="16"/>
    </row>
    <row r="32" spans="1:10" x14ac:dyDescent="0.25">
      <c r="A32" s="17" t="s">
        <v>40</v>
      </c>
      <c r="B32" s="9"/>
      <c r="C32" s="16" t="s">
        <v>41</v>
      </c>
      <c r="D32" s="16"/>
      <c r="E32" s="16"/>
      <c r="F32" s="16"/>
      <c r="G32" s="16"/>
      <c r="H32" s="16"/>
      <c r="I32" s="16"/>
      <c r="J32" s="16"/>
    </row>
    <row r="33" spans="1:10" x14ac:dyDescent="0.25">
      <c r="A33" s="17" t="s">
        <v>42</v>
      </c>
      <c r="B33" s="8" t="s">
        <v>43</v>
      </c>
      <c r="C33" s="16" t="s">
        <v>44</v>
      </c>
      <c r="D33" s="16"/>
      <c r="E33" s="16"/>
      <c r="F33" s="16"/>
      <c r="G33" s="16"/>
      <c r="H33" s="16"/>
      <c r="I33" s="16"/>
      <c r="J33" s="16"/>
    </row>
    <row r="34" spans="1:3" x14ac:dyDescent="0.25">
      <c r="A34" s="17" t="s">
        <v>45</v>
      </c>
      <c r="B34" s="11">
        <f>SUM(B27:B31)+IF(B33="Yes",N(B32),0)</f>
        <v>48000</v>
      </c>
      <c r="C34" s="20" t="str">
        <f>IF(B33="Yes","Fully loaded","MER excl. team")</f>
        <v>MER excl. team</v>
      </c>
    </row>
    <row r="35" spans="1:10" x14ac:dyDescent="0.25">
      <c r="A35" s="17" t="s">
        <v>46</v>
      </c>
      <c r="B35" s="19">
        <f>IF(OR(B26="",B34=0),"",B26/B34)</f>
        <v>5</v>
      </c>
      <c r="C35" s="16" t="s">
        <v>47</v>
      </c>
      <c r="D35" s="16"/>
      <c r="E35" s="16"/>
      <c r="F35" s="16"/>
      <c r="G35" s="16"/>
      <c r="H35" s="16"/>
      <c r="I35" s="16"/>
      <c r="J35" s="16"/>
    </row>
    <row r="36" spans="1:10" x14ac:dyDescent="0.25">
      <c r="A36" s="17" t="s">
        <v>48</v>
      </c>
      <c r="B36" s="21">
        <f>IF(OR(B35="",$C$14=""),"",B35*$C$14)</f>
        <v>1.5</v>
      </c>
      <c r="C36" s="16" t="s">
        <v>49</v>
      </c>
      <c r="D36" s="16"/>
      <c r="E36" s="16"/>
      <c r="F36" s="16"/>
      <c r="G36" s="16"/>
      <c r="H36" s="16"/>
      <c r="I36" s="16"/>
      <c r="J36" s="16"/>
    </row>
    <row r="37" spans="1:10" x14ac:dyDescent="0.25">
      <c r="A37" s="17" t="s">
        <v>50</v>
      </c>
      <c r="B37" s="11">
        <f>IF(OR(B26="",$C$14=""),"",B26*$C$14-B34)</f>
        <v>24000</v>
      </c>
      <c r="C37" s="16" t="s">
        <v>51</v>
      </c>
      <c r="D37" s="16"/>
      <c r="E37" s="16"/>
      <c r="F37" s="16"/>
      <c r="G37" s="16"/>
      <c r="H37" s="16"/>
      <c r="I37" s="16"/>
      <c r="J37" s="16"/>
    </row>
    <row r="38" spans="1:3" x14ac:dyDescent="0.25">
      <c r="A38" s="17" t="s">
        <v>52</v>
      </c>
      <c r="B38" s="22" t="str">
        <f>IF(OR(B35="",$B$20=""),"",IF(ROUND(B35,2)&lt;ROUND($B$20,2),"Below break-even",IF(NOT(ISNUMBER($B$21)),"Above break-even; target not possible",IF(ROUND(B35,2)&lt;ROUND($B$21,2),"Between break-even and target","At or above target"))))</f>
        <v>At or above target</v>
      </c>
      <c r="C38" s="22"/>
    </row>
    <row r="39" spans="1:10" x14ac:dyDescent="0.25">
      <c r="A39" s="17" t="s">
        <v>53</v>
      </c>
      <c r="B39" s="8" t="s">
        <v>54</v>
      </c>
      <c r="C39" s="8"/>
      <c r="D39" s="8"/>
      <c r="E39" s="8"/>
      <c r="F39" s="8"/>
      <c r="G39" s="8"/>
      <c r="H39" s="8"/>
      <c r="I39" s="8"/>
      <c r="J39" s="8"/>
    </row>
    <row r="40" spans="1:10" x14ac:dyDescent="0.25">
      <c r="A40" s="17" t="s">
        <v>55</v>
      </c>
      <c r="B40" s="8" t="s">
        <v>56</v>
      </c>
      <c r="C40" s="8"/>
      <c r="D40" s="8"/>
      <c r="E40" s="8"/>
      <c r="F40" s="8"/>
      <c r="G40" s="8"/>
      <c r="H40" s="8"/>
      <c r="I40" s="8"/>
      <c r="J40" s="8"/>
    </row>
    <row r="42" ht="22" customHeight="1" spans="1:10" x14ac:dyDescent="0.25">
      <c r="A42" s="4" t="s">
        <v>57</v>
      </c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25">
      <c r="A43" s="6" t="s">
        <v>58</v>
      </c>
      <c r="B43" s="6"/>
      <c r="C43" s="6"/>
      <c r="D43" s="6"/>
      <c r="E43" s="6"/>
      <c r="F43" s="6"/>
      <c r="G43" s="6"/>
      <c r="H43" s="6"/>
      <c r="I43" s="6"/>
      <c r="J43" s="6"/>
    </row>
    <row r="44" ht="30" customHeight="1" spans="1:10" x14ac:dyDescent="0.25">
      <c r="A44" s="7" t="s">
        <v>59</v>
      </c>
      <c r="B44" s="7" t="s">
        <v>6</v>
      </c>
      <c r="C44" s="7" t="s">
        <v>60</v>
      </c>
      <c r="D44" s="7" t="s">
        <v>46</v>
      </c>
      <c r="E44" s="7" t="s">
        <v>23</v>
      </c>
      <c r="F44" s="7" t="s">
        <v>25</v>
      </c>
      <c r="G44" s="7" t="s">
        <v>8</v>
      </c>
      <c r="H44" s="7" t="s">
        <v>61</v>
      </c>
      <c r="I44" s="7" t="s">
        <v>52</v>
      </c>
      <c r="J44" s="7" t="s">
        <v>62</v>
      </c>
    </row>
    <row r="45" spans="1:10" x14ac:dyDescent="0.25">
      <c r="A45" s="8" t="s">
        <v>63</v>
      </c>
      <c r="B45" s="9">
        <v>180000</v>
      </c>
      <c r="C45" s="9">
        <v>45000</v>
      </c>
      <c r="D45" s="21">
        <f>IF(OR(B45="",C45="",C45=0),"",B45/C45)</f>
        <v>4</v>
      </c>
      <c r="E45" s="21">
        <f>IF(D45="","",$B$20)</f>
        <v>3.3333333333333335</v>
      </c>
      <c r="F45" s="21">
        <f>IF(D45="","",$B$21)</f>
        <v>5</v>
      </c>
      <c r="G45" s="11">
        <f>IF(OR(B45="",$C$14=""),"",B45*$C$14)</f>
        <v>54000</v>
      </c>
      <c r="H45" s="23">
        <v>1500</v>
      </c>
      <c r="I45" s="20" t="str">
        <f>IF(D45="","",IF(ROUND(D45,2)&lt;ROUND($B$20,2),"Below break-even",IF(NOT(ISNUMBER($B$21)),"Above break-even; target not possible",IF(ROUND(D45,2)&lt;ROUND($B$21,2),"Between break-even and target","At or above target"))))</f>
        <v>Between break-even and target</v>
      </c>
      <c r="J45" s="12"/>
    </row>
    <row r="46" spans="1:10" x14ac:dyDescent="0.25">
      <c r="A46" s="8" t="s">
        <v>64</v>
      </c>
      <c r="B46" s="9">
        <v>150000</v>
      </c>
      <c r="C46" s="9">
        <v>50000</v>
      </c>
      <c r="D46" s="21">
        <f>IF(OR(B46="",C46="",C46=0),"",B46/C46)</f>
        <v>3</v>
      </c>
      <c r="E46" s="21">
        <f>IF(D46="","",$B$20)</f>
        <v>3.3333333333333335</v>
      </c>
      <c r="F46" s="21">
        <f>IF(D46="","",$B$21)</f>
        <v>5</v>
      </c>
      <c r="G46" s="11">
        <f>IF(OR(B46="",$C$14=""),"",B46*$C$14)</f>
        <v>45000</v>
      </c>
      <c r="H46" s="23">
        <v>1700</v>
      </c>
      <c r="I46" s="20" t="str">
        <f>IF(D46="","",IF(ROUND(D46,2)&lt;ROUND($B$20,2),"Below break-even",IF(NOT(ISNUMBER($B$21)),"Above break-even; target not possible",IF(ROUND(D46,2)&lt;ROUND($B$21,2),"Between break-even and target","At or above target"))))</f>
        <v>Below break-even</v>
      </c>
      <c r="J46" s="12" t="s">
        <v>65</v>
      </c>
    </row>
    <row r="47" spans="1:10" x14ac:dyDescent="0.25">
      <c r="A47" s="8" t="s">
        <v>66</v>
      </c>
      <c r="B47" s="9">
        <v>240000</v>
      </c>
      <c r="C47" s="9">
        <v>48000</v>
      </c>
      <c r="D47" s="21">
        <f>IF(OR(B47="",C47="",C47=0),"",B47/C47)</f>
        <v>5</v>
      </c>
      <c r="E47" s="21">
        <f>IF(D47="","",$B$20)</f>
        <v>3.3333333333333335</v>
      </c>
      <c r="F47" s="21">
        <f>IF(D47="","",$B$21)</f>
        <v>5</v>
      </c>
      <c r="G47" s="11">
        <f>IF(OR(B47="",$C$14=""),"",B47*$C$14)</f>
        <v>72000</v>
      </c>
      <c r="H47" s="23">
        <v>1600</v>
      </c>
      <c r="I47" s="20" t="str">
        <f>IF(D47="","",IF(ROUND(D47,2)&lt;ROUND($B$20,2),"Below break-even",IF(NOT(ISNUMBER($B$21)),"Above break-even; target not possible",IF(ROUND(D47,2)&lt;ROUND($B$21,2),"Between break-even and target","At or above target"))))</f>
        <v>At or above target</v>
      </c>
      <c r="J47" s="12" t="s">
        <v>67</v>
      </c>
    </row>
    <row r="48" spans="1:10" x14ac:dyDescent="0.25">
      <c r="A48" s="8"/>
      <c r="B48" s="9"/>
      <c r="C48" s="9"/>
      <c r="D48" s="21" t="str">
        <f>IF(OR(B48="",C48="",C48=0),"",B48/C48)</f>
        <v/>
      </c>
      <c r="E48" s="21" t="str">
        <f>IF(D48="","",$B$20)</f>
        <v/>
      </c>
      <c r="F48" s="21" t="str">
        <f>IF(D48="","",$B$21)</f>
        <v/>
      </c>
      <c r="G48" s="11" t="str">
        <f>IF(OR(B48="",$C$14=""),"",B48*$C$14)</f>
        <v/>
      </c>
      <c r="H48" s="23"/>
      <c r="I48" s="20" t="str">
        <f>IF(D48="","",IF(ROUND(D48,2)&lt;ROUND($B$20,2),"Below break-even",IF(NOT(ISNUMBER($B$21)),"Above break-even; target not possible",IF(ROUND(D48,2)&lt;ROUND($B$21,2),"Between break-even and target","At or above target"))))</f>
        <v/>
      </c>
      <c r="J48" s="12"/>
    </row>
    <row r="49" spans="1:10" x14ac:dyDescent="0.25">
      <c r="A49" s="8"/>
      <c r="B49" s="9"/>
      <c r="C49" s="9"/>
      <c r="D49" s="21" t="str">
        <f>IF(OR(B49="",C49="",C49=0),"",B49/C49)</f>
        <v/>
      </c>
      <c r="E49" s="21" t="str">
        <f>IF(D49="","",$B$20)</f>
        <v/>
      </c>
      <c r="F49" s="21" t="str">
        <f>IF(D49="","",$B$21)</f>
        <v/>
      </c>
      <c r="G49" s="11" t="str">
        <f>IF(OR(B49="",$C$14=""),"",B49*$C$14)</f>
        <v/>
      </c>
      <c r="H49" s="23"/>
      <c r="I49" s="20" t="str">
        <f>IF(D49="","",IF(ROUND(D49,2)&lt;ROUND($B$20,2),"Below break-even",IF(NOT(ISNUMBER($B$21)),"Above break-even; target not possible",IF(ROUND(D49,2)&lt;ROUND($B$21,2),"Between break-even and target","At or above target"))))</f>
        <v/>
      </c>
      <c r="J49" s="12"/>
    </row>
    <row r="50" spans="1:10" x14ac:dyDescent="0.25">
      <c r="A50" s="8"/>
      <c r="B50" s="9"/>
      <c r="C50" s="9"/>
      <c r="D50" s="21" t="str">
        <f>IF(OR(B50="",C50="",C50=0),"",B50/C50)</f>
        <v/>
      </c>
      <c r="E50" s="21" t="str">
        <f>IF(D50="","",$B$20)</f>
        <v/>
      </c>
      <c r="F50" s="21" t="str">
        <f>IF(D50="","",$B$21)</f>
        <v/>
      </c>
      <c r="G50" s="11" t="str">
        <f>IF(OR(B50="",$C$14=""),"",B50*$C$14)</f>
        <v/>
      </c>
      <c r="H50" s="23"/>
      <c r="I50" s="20" t="str">
        <f>IF(D50="","",IF(ROUND(D50,2)&lt;ROUND($B$20,2),"Below break-even",IF(NOT(ISNUMBER($B$21)),"Above break-even; target not possible",IF(ROUND(D50,2)&lt;ROUND($B$21,2),"Between break-even and target","At or above target"))))</f>
        <v/>
      </c>
      <c r="J50" s="12"/>
    </row>
    <row r="51" spans="1:10" x14ac:dyDescent="0.25">
      <c r="A51" s="8"/>
      <c r="B51" s="9"/>
      <c r="C51" s="9"/>
      <c r="D51" s="21" t="str">
        <f>IF(OR(B51="",C51="",C51=0),"",B51/C51)</f>
        <v/>
      </c>
      <c r="E51" s="21" t="str">
        <f>IF(D51="","",$B$20)</f>
        <v/>
      </c>
      <c r="F51" s="21" t="str">
        <f>IF(D51="","",$B$21)</f>
        <v/>
      </c>
      <c r="G51" s="11" t="str">
        <f>IF(OR(B51="",$C$14=""),"",B51*$C$14)</f>
        <v/>
      </c>
      <c r="H51" s="23"/>
      <c r="I51" s="20" t="str">
        <f>IF(D51="","",IF(ROUND(D51,2)&lt;ROUND($B$20,2),"Below break-even",IF(NOT(ISNUMBER($B$21)),"Above break-even; target not possible",IF(ROUND(D51,2)&lt;ROUND($B$21,2),"Between break-even and target","At or above target"))))</f>
        <v/>
      </c>
      <c r="J51" s="12"/>
    </row>
    <row r="52" spans="1:10" x14ac:dyDescent="0.25">
      <c r="A52" s="8"/>
      <c r="B52" s="9"/>
      <c r="C52" s="9"/>
      <c r="D52" s="21" t="str">
        <f>IF(OR(B52="",C52="",C52=0),"",B52/C52)</f>
        <v/>
      </c>
      <c r="E52" s="21" t="str">
        <f>IF(D52="","",$B$20)</f>
        <v/>
      </c>
      <c r="F52" s="21" t="str">
        <f>IF(D52="","",$B$21)</f>
        <v/>
      </c>
      <c r="G52" s="11" t="str">
        <f>IF(OR(B52="",$C$14=""),"",B52*$C$14)</f>
        <v/>
      </c>
      <c r="H52" s="23"/>
      <c r="I52" s="20" t="str">
        <f>IF(D52="","",IF(ROUND(D52,2)&lt;ROUND($B$20,2),"Below break-even",IF(NOT(ISNUMBER($B$21)),"Above break-even; target not possible",IF(ROUND(D52,2)&lt;ROUND($B$21,2),"Between break-even and target","At or above target"))))</f>
        <v/>
      </c>
      <c r="J52" s="12"/>
    </row>
    <row r="53" spans="1:10" x14ac:dyDescent="0.25">
      <c r="A53" s="8"/>
      <c r="B53" s="9"/>
      <c r="C53" s="9"/>
      <c r="D53" s="21" t="str">
        <f>IF(OR(B53="",C53="",C53=0),"",B53/C53)</f>
        <v/>
      </c>
      <c r="E53" s="21" t="str">
        <f>IF(D53="","",$B$20)</f>
        <v/>
      </c>
      <c r="F53" s="21" t="str">
        <f>IF(D53="","",$B$21)</f>
        <v/>
      </c>
      <c r="G53" s="11" t="str">
        <f>IF(OR(B53="",$C$14=""),"",B53*$C$14)</f>
        <v/>
      </c>
      <c r="H53" s="23"/>
      <c r="I53" s="20" t="str">
        <f>IF(D53="","",IF(ROUND(D53,2)&lt;ROUND($B$20,2),"Below break-even",IF(NOT(ISNUMBER($B$21)),"Above break-even; target not possible",IF(ROUND(D53,2)&lt;ROUND($B$21,2),"Between break-even and target","At or above target"))))</f>
        <v/>
      </c>
      <c r="J53" s="12"/>
    </row>
    <row r="54" spans="1:10" x14ac:dyDescent="0.25">
      <c r="A54" s="8"/>
      <c r="B54" s="9"/>
      <c r="C54" s="9"/>
      <c r="D54" s="21" t="str">
        <f>IF(OR(B54="",C54="",C54=0),"",B54/C54)</f>
        <v/>
      </c>
      <c r="E54" s="21" t="str">
        <f>IF(D54="","",$B$20)</f>
        <v/>
      </c>
      <c r="F54" s="21" t="str">
        <f>IF(D54="","",$B$21)</f>
        <v/>
      </c>
      <c r="G54" s="11" t="str">
        <f>IF(OR(B54="",$C$14=""),"",B54*$C$14)</f>
        <v/>
      </c>
      <c r="H54" s="23"/>
      <c r="I54" s="20" t="str">
        <f>IF(D54="","",IF(ROUND(D54,2)&lt;ROUND($B$20,2),"Below break-even",IF(NOT(ISNUMBER($B$21)),"Above break-even; target not possible",IF(ROUND(D54,2)&lt;ROUND($B$21,2),"Between break-even and target","At or above target"))))</f>
        <v/>
      </c>
      <c r="J54" s="12"/>
    </row>
    <row r="55" spans="1:10" x14ac:dyDescent="0.25">
      <c r="A55" s="8"/>
      <c r="B55" s="9"/>
      <c r="C55" s="9"/>
      <c r="D55" s="21" t="str">
        <f>IF(OR(B55="",C55="",C55=0),"",B55/C55)</f>
        <v/>
      </c>
      <c r="E55" s="21" t="str">
        <f>IF(D55="","",$B$20)</f>
        <v/>
      </c>
      <c r="F55" s="21" t="str">
        <f>IF(D55="","",$B$21)</f>
        <v/>
      </c>
      <c r="G55" s="11" t="str">
        <f>IF(OR(B55="",$C$14=""),"",B55*$C$14)</f>
        <v/>
      </c>
      <c r="H55" s="23"/>
      <c r="I55" s="20" t="str">
        <f>IF(D55="","",IF(ROUND(D55,2)&lt;ROUND($B$20,2),"Below break-even",IF(NOT(ISNUMBER($B$21)),"Above break-even; target not possible",IF(ROUND(D55,2)&lt;ROUND($B$21,2),"Between break-even and target","At or above target"))))</f>
        <v/>
      </c>
      <c r="J55" s="12"/>
    </row>
    <row r="56" spans="1:10" x14ac:dyDescent="0.25">
      <c r="A56" s="8"/>
      <c r="B56" s="9"/>
      <c r="C56" s="9"/>
      <c r="D56" s="21" t="str">
        <f>IF(OR(B56="",C56="",C56=0),"",B56/C56)</f>
        <v/>
      </c>
      <c r="E56" s="21" t="str">
        <f>IF(D56="","",$B$20)</f>
        <v/>
      </c>
      <c r="F56" s="21" t="str">
        <f>IF(D56="","",$B$21)</f>
        <v/>
      </c>
      <c r="G56" s="11" t="str">
        <f>IF(OR(B56="",$C$14=""),"",B56*$C$14)</f>
        <v/>
      </c>
      <c r="H56" s="23"/>
      <c r="I56" s="20" t="str">
        <f>IF(D56="","",IF(ROUND(D56,2)&lt;ROUND($B$20,2),"Below break-even",IF(NOT(ISNUMBER($B$21)),"Above break-even; target not possible",IF(ROUND(D56,2)&lt;ROUND($B$21,2),"Between break-even and target","At or above target"))))</f>
        <v/>
      </c>
      <c r="J56" s="12"/>
    </row>
    <row r="57" spans="1:10" x14ac:dyDescent="0.25">
      <c r="A57" s="16" t="s">
        <v>68</v>
      </c>
      <c r="B57" s="16"/>
      <c r="C57" s="16"/>
      <c r="D57" s="16"/>
      <c r="E57" s="16"/>
      <c r="F57" s="16"/>
      <c r="G57" s="16"/>
      <c r="H57" s="16"/>
      <c r="I57" s="16"/>
      <c r="J57" s="16"/>
    </row>
    <row r="59" ht="22" customHeight="1" spans="1:10" x14ac:dyDescent="0.25">
      <c r="A59" s="4" t="s">
        <v>69</v>
      </c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25">
      <c r="A60" s="6" t="s">
        <v>70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17" t="s">
        <v>71</v>
      </c>
      <c r="B61" s="12" t="s">
        <v>72</v>
      </c>
      <c r="C61" s="12"/>
      <c r="D61" s="12"/>
      <c r="E61" s="12"/>
      <c r="F61" s="12"/>
      <c r="G61" s="12"/>
      <c r="H61" s="12"/>
      <c r="I61" s="12"/>
      <c r="J61" s="12"/>
    </row>
    <row r="62" spans="1:10" x14ac:dyDescent="0.25">
      <c r="A62" s="17" t="s">
        <v>73</v>
      </c>
      <c r="B62" s="12" t="s">
        <v>74</v>
      </c>
      <c r="C62" s="12"/>
      <c r="D62" s="12"/>
      <c r="E62" s="12"/>
      <c r="F62" s="12"/>
      <c r="G62" s="12"/>
      <c r="H62" s="12"/>
      <c r="I62" s="12"/>
      <c r="J62" s="12"/>
    </row>
    <row r="63" spans="1:10" x14ac:dyDescent="0.25">
      <c r="A63" s="17" t="s">
        <v>75</v>
      </c>
      <c r="B63" s="12" t="s">
        <v>76</v>
      </c>
      <c r="C63" s="12"/>
      <c r="D63" s="12"/>
      <c r="E63" s="12"/>
      <c r="F63" s="12"/>
      <c r="G63" s="12"/>
      <c r="H63" s="12"/>
      <c r="I63" s="12"/>
      <c r="J63" s="12"/>
    </row>
    <row r="64" spans="1:10" x14ac:dyDescent="0.25">
      <c r="A64" s="17" t="s">
        <v>77</v>
      </c>
      <c r="B64" s="12" t="s">
        <v>78</v>
      </c>
      <c r="C64" s="12"/>
      <c r="D64" s="12"/>
      <c r="E64" s="12"/>
      <c r="F64" s="12"/>
      <c r="G64" s="12"/>
      <c r="H64" s="12"/>
      <c r="I64" s="12"/>
      <c r="J64" s="12"/>
    </row>
    <row r="65" spans="1:10" x14ac:dyDescent="0.25">
      <c r="A65" s="17" t="s">
        <v>79</v>
      </c>
      <c r="B65" s="12" t="s">
        <v>80</v>
      </c>
      <c r="C65" s="12"/>
      <c r="D65" s="12"/>
      <c r="E65" s="12"/>
      <c r="F65" s="12"/>
      <c r="G65" s="12"/>
      <c r="H65" s="12"/>
      <c r="I65" s="12"/>
      <c r="J65" s="12"/>
    </row>
    <row r="66" spans="1:10" x14ac:dyDescent="0.25">
      <c r="A66" s="17" t="s">
        <v>81</v>
      </c>
      <c r="B66" s="12" t="s">
        <v>82</v>
      </c>
      <c r="C66" s="12"/>
      <c r="D66" s="12"/>
      <c r="E66" s="12"/>
      <c r="F66" s="12"/>
      <c r="G66" s="12"/>
      <c r="H66" s="12"/>
      <c r="I66" s="12"/>
      <c r="J66" s="12"/>
    </row>
    <row r="67" spans="1:10" x14ac:dyDescent="0.25">
      <c r="A67" s="17" t="s">
        <v>83</v>
      </c>
      <c r="B67" s="12"/>
      <c r="C67" s="12"/>
      <c r="D67" s="12"/>
      <c r="E67" s="12"/>
      <c r="F67" s="12"/>
      <c r="G67" s="12"/>
      <c r="H67" s="12"/>
      <c r="I67" s="12"/>
      <c r="J67" s="12"/>
    </row>
    <row r="69" spans="1:10" x14ac:dyDescent="0.25">
      <c r="A69" s="13" t="s">
        <v>84</v>
      </c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24" t="s">
        <v>85</v>
      </c>
      <c r="B70" s="24"/>
      <c r="C70" s="24"/>
      <c r="D70" s="24"/>
      <c r="E70" s="24"/>
      <c r="F70" s="24"/>
      <c r="G70" s="24"/>
      <c r="H70" s="24"/>
      <c r="I70" s="24"/>
      <c r="J70" s="24"/>
    </row>
    <row r="71" spans="1:10" x14ac:dyDescent="0.25">
      <c r="A71" s="24" t="s">
        <v>86</v>
      </c>
      <c r="B71" s="24"/>
      <c r="C71" s="24"/>
      <c r="D71" s="24"/>
      <c r="E71" s="24"/>
      <c r="F71" s="24"/>
      <c r="G71" s="24"/>
      <c r="H71" s="24"/>
      <c r="I71" s="24"/>
      <c r="J71" s="24"/>
    </row>
    <row r="72" spans="1:10" x14ac:dyDescent="0.25">
      <c r="A72" s="24" t="s">
        <v>87</v>
      </c>
      <c r="B72" s="24"/>
      <c r="C72" s="24"/>
      <c r="D72" s="24"/>
      <c r="E72" s="24"/>
      <c r="F72" s="24"/>
      <c r="G72" s="24"/>
      <c r="H72" s="24"/>
      <c r="I72" s="24"/>
      <c r="J72" s="24"/>
    </row>
    <row r="74" spans="1:1" x14ac:dyDescent="0.25">
      <c r="A74" s="25" t="s">
        <v>88</v>
      </c>
    </row>
  </sheetData>
  <mergeCells count="43">
    <mergeCell ref="A2:J2"/>
    <mergeCell ref="A3:J3"/>
    <mergeCell ref="A6:J6"/>
    <mergeCell ref="E7:J7"/>
    <mergeCell ref="E8:J8"/>
    <mergeCell ref="E9:J9"/>
    <mergeCell ref="E10:J10"/>
    <mergeCell ref="E11:J11"/>
    <mergeCell ref="E12:J12"/>
    <mergeCell ref="E13:J13"/>
    <mergeCell ref="E14:J14"/>
    <mergeCell ref="A17:J17"/>
    <mergeCell ref="C19:J19"/>
    <mergeCell ref="C20:J20"/>
    <mergeCell ref="C21:J21"/>
    <mergeCell ref="A24:J24"/>
    <mergeCell ref="B25:C25"/>
    <mergeCell ref="C26:J26"/>
    <mergeCell ref="C27:J27"/>
    <mergeCell ref="C30:J30"/>
    <mergeCell ref="C31:J31"/>
    <mergeCell ref="C32:J32"/>
    <mergeCell ref="C33:J33"/>
    <mergeCell ref="C35:J35"/>
    <mergeCell ref="C36:J36"/>
    <mergeCell ref="C37:J37"/>
    <mergeCell ref="B38:C38"/>
    <mergeCell ref="B39:J39"/>
    <mergeCell ref="B40:J40"/>
    <mergeCell ref="A43:J43"/>
    <mergeCell ref="A57:J57"/>
    <mergeCell ref="A60:J60"/>
    <mergeCell ref="B61:J61"/>
    <mergeCell ref="B62:J62"/>
    <mergeCell ref="B63:J63"/>
    <mergeCell ref="B64:J64"/>
    <mergeCell ref="B65:J65"/>
    <mergeCell ref="B66:J66"/>
    <mergeCell ref="B67:J67"/>
    <mergeCell ref="A69:J69"/>
    <mergeCell ref="A70:J70"/>
    <mergeCell ref="A71:J71"/>
    <mergeCell ref="A72:J72"/>
  </mergeCells>
  <conditionalFormatting sqref="B38:C38">
    <cfRule type="expression" dxfId="0" priority="1">
      <formula>$B$38="Below break-even"</formula>
    </cfRule>
    <cfRule type="expression" dxfId="1" priority="2">
      <formula>$B$38="Between break-even and target"</formula>
    </cfRule>
    <cfRule type="expression" dxfId="2" priority="3">
      <formula>$B$38="Above break-even; target not possible"</formula>
    </cfRule>
    <cfRule type="expression" dxfId="3" priority="4">
      <formula>$B$38="At or above target"</formula>
    </cfRule>
  </conditionalFormatting>
  <conditionalFormatting sqref="I45:I56">
    <cfRule type="expression" dxfId="4" priority="1">
      <formula>I45="Below break-even"</formula>
    </cfRule>
    <cfRule type="expression" dxfId="5" priority="2">
      <formula>I45="Between break-even and target"</formula>
    </cfRule>
    <cfRule type="expression" dxfId="6" priority="3">
      <formula>I45="Above break-even; target not possible"</formula>
    </cfRule>
    <cfRule type="expression" dxfId="7" priority="4">
      <formula>I45="At or above target"</formula>
    </cfRule>
  </conditionalFormatting>
  <dataValidations count="10">
    <dataValidation type="decimal" operator="greaterThanOrEqual" allowBlank="1" showErrorMessage="1" errorTitle="Enter a number" error="Enter a number of 0 or more." sqref="B10:B13">
      <formula1>0</formula1>
    </dataValidation>
    <dataValidation type="decimal" allowBlank="1" showErrorMessage="1" errorTitle="Enter a percentage" error="Enter a value between 0% and 100%, for example 30% or 0.3." sqref="B19">
      <formula1>0</formula1>
      <formula2>1</formula2>
    </dataValidation>
    <dataValidation type="decimal" operator="greaterThanOrEqual" allowBlank="1" showErrorMessage="1" errorTitle="Enter a number" error="Enter a number of 0 or more." sqref="B26:B32">
      <formula1>0</formula1>
    </dataValidation>
    <dataValidation type="list" allowBlank="1" sqref="B33">
      <formula1>"Yes,No"</formula1>
    </dataValidation>
    <dataValidation type="decimal" operator="greaterThanOrEqual" allowBlank="1" showErrorMessage="1" errorTitle="Enter a number" error="Enter a number of 0 or more." sqref="B45:C56">
      <formula1>0</formula1>
    </dataValidation>
    <dataValidation type="list" allowBlank="1" sqref="B67">
      <formula1>"Keep,Reverse,Extend the test"</formula1>
    </dataValidation>
    <dataValidation type="decimal" operator="greaterThanOrEqual" allowBlank="1" showErrorMessage="1" errorTitle="Enter a number" error="Enter a number of 0 or more." sqref="B8:B13">
      <formula1>0</formula1>
    </dataValidation>
    <dataValidation type="decimal" allowBlank="1" showErrorMessage="1" errorTitle="Enter a percentage" error="Enter a value between 0% and 100%, for example 30% or 0.3." sqref="C10:C13">
      <formula1>0</formula1>
      <formula2>1</formula2>
    </dataValidation>
    <dataValidation type="decimal" allowBlank="1" showErrorMessage="1" errorTitle="Enter a percentage" error="Enter a value between 0% and 100%, for example 30% or 0.3." sqref="C8:C13">
      <formula1>0</formula1>
      <formula2>1</formula2>
    </dataValidation>
    <dataValidation type="decimal" operator="greaterThanOrEqual" allowBlank="1" showErrorMessage="1" errorTitle="Enter a number" error="Enter a number of 0 or more." sqref="H45:H56">
      <formula1>0</formula1>
    </dataValidation>
  </dataValidations>
  <hyperlinks>
    <hyperlink ref="A70" r:id="rId1"/>
    <hyperlink ref="A71" r:id="rId2"/>
    <hyperlink ref="A72" r:id="rId3"/>
  </hyperlinks>
  <pageMargins left="0.4" right="0.4" top="0.5" bottom="0.5" header="0.2" footer="0.2"/>
  <pageSetup paperSize="9" orientation="portrait" horizontalDpi="4294967295" verticalDpi="4294967295" scale="100" fitToWidth="1" fitToHeight="1"/>
  <headerFooter>
    <oddFooter>&amp;LProduct Metrics, October 2026. productmetrics.io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 budget template</vt:lpstr>
    </vt:vector>
  </TitlesOfParts>
  <Company>Product Metrics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Product Metrics</dc:creator>
  <dc:title>MER budget template</dc:title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